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externalReferences>
    <externalReference r:id="rId8"/>
    <externalReference r:id="rId9"/>
  </externalReferences>
  <definedNames>
    <definedName name="_xlnm.Print_Area" localSheetId="2">'COPARTICIPACION'!$A$2:$E$21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<sst xmlns="http://schemas.openxmlformats.org/spreadsheetml/2006/main" count="378" uniqueCount="237">
  <si>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</si>
  <si>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</si>
  <si>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</si>
  <si>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</si>
  <si>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</si>
  <si>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</si>
  <si>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</si>
  <si>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</si>
  <si>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</si>
  <si>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</si>
  <si>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</si>
  <si>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</si>
  <si>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</si>
  <si>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</si>
  <si>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</si>
  <si>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</si>
  <si>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</si>
  <si>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</si>
  <si>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</si>
  <si>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</si>
  <si>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</si>
  <si>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</si>
  <si>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</si>
  <si>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</si>
  <si>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</si>
  <si>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</si>
  <si>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</si>
  <si>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</si>
  <si>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</si>
  <si>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</si>
  <si>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</si>
  <si>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</si>
  <si>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</si>
  <si>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</si>
  <si>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</si>
  <si>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</si>
  <si>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</si>
  <si>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</si>
  <si>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</si>
  <si>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</si>
  <si>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</si>
  <si>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</si>
  <si>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</si>
  <si>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</si>
  <si>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</si>
  <si>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</si>
  <si>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</si>
  <si>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</si>
  <si>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</si>
  <si>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</si>
  <si>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</si>
  <si>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</si>
  <si>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</si>
  <si>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</si>
  <si>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</si>
  <si>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</si>
  <si>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</si>
  <si>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</si>
  <si>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</si>
  <si>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</si>
  <si>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</si>
  <si>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</si>
  <si>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</si>
  <si>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</si>
  <si>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</si>
  <si>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</si>
  <si>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</si>
  <si>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</si>
  <si>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</si>
  <si>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</si>
  <si>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</si>
  <si>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</si>
  <si>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</si>
  <si>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</si>
  <si>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</si>
  <si>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</si>
  <si>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</si>
  <si>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</si>
  <si>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</si>
  <si>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</si>
  <si>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</si>
  <si>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</si>
  <si>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</si>
  <si>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</si>
  <si>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</si>
  <si>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</si>
  <si>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</si>
  <si>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</si>
  <si>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</si>
  <si>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</si>
  <si>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</si>
  <si>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</si>
  <si>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</si>
  <si>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</si>
  <si>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</si>
  <si>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</si>
  <si>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</si>
  <si>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</si>
  <si>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</si>
  <si>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</si>
  <si>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</si>
  <si>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</si>
  <si>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</si>
  <si>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</si>
  <si>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</si>
  <si>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</si>
  <si>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</si>
  <si>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</si>
  <si>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</si>
  <si>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</si>
  <si>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</si>
  <si>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</si>
  <si>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</si>
  <si>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</si>
  <si>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</si>
  <si>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</si>
  <si>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</si>
  <si>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</si>
  <si>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</si>
  <si>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</si>
  <si>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</si>
  <si>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</si>
  <si>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</si>
  <si>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</si>
  <si>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</si>
  <si>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</si>
  <si>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</si>
  <si>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</si>
  <si>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</si>
  <si>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</si>
  <si>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</si>
  <si>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</si>
  <si>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</si>
  <si>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</si>
  <si>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</si>
  <si>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</si>
  <si>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</si>
  <si>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</si>
  <si>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</si>
  <si>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</si>
  <si>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</si>
  <si>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</si>
  <si>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</si>
  <si>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</si>
  <si>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</si>
  <si>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</si>
  <si>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</si>
  <si>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</si>
  <si>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</si>
  <si>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</si>
  <si>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</si>
  <si>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</si>
  <si>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</si>
  <si>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</si>
  <si>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</si>
  <si>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</si>
  <si>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</si>
  <si>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</si>
  <si>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</si>
  <si>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</si>
  <si>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</si>
  <si>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</si>
  <si>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</si>
  <si>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</si>
  <si>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</si>
  <si>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</si>
  <si>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</si>
  <si>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</si>
  <si>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</si>
  <si>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</si>
  <si>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</si>
  <si>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</si>
  <si>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</si>
  <si>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</si>
  <si>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</si>
  <si>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</si>
  <si>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</si>
  <si>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</si>
  <si>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</si>
  <si>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</si>
  <si>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</si>
  <si>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</si>
  <si>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</si>
  <si>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</si>
  <si>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</si>
  <si>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</si>
  <si>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</si>
  <si>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</si>
  <si>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</si>
  <si>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</si>
  <si>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</si>
  <si>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</si>
  <si>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</si>
  <si>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</si>
  <si>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</si>
  <si>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</si>
  <si>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</si>
  <si>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</si>
  <si>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</si>
  <si>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</si>
  <si>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</si>
  <si>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</si>
  <si>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</si>
  <si>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</si>
  <si>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</si>
  <si>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</si>
  <si>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</si>
  <si>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</si>
  <si>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</si>
  <si>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</si>
  <si>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</si>
  <si>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</si>
  <si>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NOVIEMBRE DE 2016</t>
  </si>
  <si>
    <t>(2)Corresponde a la ejecución del mes de Noviembre de 2015.</t>
  </si>
  <si>
    <t>(3)Corresponde a la ejecución presupuestaria del mes de Noviembre  de 2016</t>
  </si>
  <si>
    <t>(4)Corresponde a la ejecución del mes de Noviembre de 2015</t>
  </si>
  <si>
    <t>(5)Corresponde a la ejecución presupuestaria del mes de Noviembre de 2016</t>
  </si>
  <si>
    <t>I.B) DATOS ACUMULADOS AL MES DE NOVIEMBRE DE 2016</t>
  </si>
  <si>
    <t>(2)Corresponde a la ejecución acumulada al mes de Noviembre de 2015.</t>
  </si>
  <si>
    <t>(3)Corresponde a la ejecución presupuestaria acumulada al mes de Noviembre  de 2016</t>
  </si>
  <si>
    <t>(4)Corresponde a la ejecución acumulada al mes de Noviembre de 2015</t>
  </si>
  <si>
    <t>(5)Corresponde a la ejecución presupuestaria acumulada al mes de Noviembre de 2016</t>
  </si>
  <si>
    <t>II-A) DATOS DEL MES DE NOVIEMBRE DE 2016</t>
  </si>
  <si>
    <t>(2) Ejecución presupuestaria del mes de Noviembre 2016 (Incluye déficit de la Caja de Jubilaciones y Pens.)</t>
  </si>
  <si>
    <t>(3) Cifras de la ejecución presupuestaria del mes de Noviembre de 2015</t>
  </si>
  <si>
    <t>(2) Ejecución presupuestaria del mes de Noviembre 2016.(Incluye déficit de la Caja de Jubilaciones y Pens.)</t>
  </si>
  <si>
    <t>(3) Cifras de la ejecución presupuestaria del mes de Noviembre de 2015.</t>
  </si>
  <si>
    <t>II-B) DATOS ACUMULADOS AL MES DE NOVIEMBRE DE 2016</t>
  </si>
  <si>
    <t>(2) Ejecución presupuestaria acumulada al mes de Noviembre 2016 (Incluye déficit de la Caja de Jubilaciones y Pens.)</t>
  </si>
  <si>
    <t>(3) Cifras de la ejecución presupuestaria acumulada al mes de Noviembre de 2015.</t>
  </si>
  <si>
    <t>(1) Corresponde a la ejecución acumulada al mes de Noviembre de 2016.</t>
  </si>
  <si>
    <t>(2) Cifras de ejecución acumulada al mes de Noviembre de 2015.</t>
  </si>
  <si>
    <t>Ejecución presupuestaria acumulada al mes de Noviembre 2016.</t>
  </si>
  <si>
    <t>Dirección General de Ingresos Públicos</t>
  </si>
  <si>
    <t>Dirección General de Ingreos Públicos</t>
  </si>
  <si>
    <t>Dirección General de Ingresos Públicos.</t>
  </si>
  <si>
    <t>(1)En Otros Recursos Nacionales y Provinciales se incluyen: Las Contribuciones de Seguridad Social, Ventas de Bienes y Serv. Públicos, Rentas de la Propiedad, Transferencias corrientes (salvo las expresadas en (2)) y Recursos de Capital.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</si>
</sst>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1er%20Sem%20transferido%20-DIEGO-%20por%20MM%20y%20CC%20p%20Departam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2do.%20Sem-16%20%20-DIEGO-Transferido%20%20MM%20y%20CC%20por%20depart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384">
          <cell r="O384">
            <v>309209424.63399994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405">
          <cell r="C405">
            <v>55652195.42</v>
          </cell>
          <cell r="E405">
            <v>30880966.809999995</v>
          </cell>
          <cell r="G405">
            <v>34153226.839999996</v>
          </cell>
          <cell r="I405">
            <v>37623813.94</v>
          </cell>
          <cell r="K405">
            <v>34700427.17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81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16</v>
      </c>
      <c r="B4" s="7"/>
    </row>
    <row r="5" ht="16.5" customHeight="1">
      <c r="A5" t="s">
        <v>55</v>
      </c>
    </row>
    <row r="6" spans="1:7" ht="49.5" customHeight="1">
      <c r="A6" s="5" t="s">
        <v>1</v>
      </c>
      <c r="B6" s="6" t="s">
        <v>196</v>
      </c>
      <c r="C6" s="6" t="s">
        <v>197</v>
      </c>
      <c r="D6" s="6" t="s">
        <v>12</v>
      </c>
      <c r="E6" s="6" t="s">
        <v>78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v>10873.424646000005</v>
      </c>
      <c r="D7" s="30">
        <f>+C7/$C$16*100</f>
        <v>98.65396790100598</v>
      </c>
      <c r="E7" s="30">
        <v>6933.106999999999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7493.742296000004</v>
      </c>
      <c r="D8" s="29">
        <f aca="true" t="shared" si="0" ref="D8:D16">+C8/$C$16*100</f>
        <v>67.99030075588523</v>
      </c>
      <c r="E8" s="29">
        <v>5067.562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1877.8565749999993</v>
      </c>
      <c r="D9" s="29">
        <f t="shared" si="0"/>
        <v>17.037686681435147</v>
      </c>
      <c r="E9" s="29">
        <v>1114.463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624.5605180000001</v>
      </c>
      <c r="D10" s="29">
        <f t="shared" si="0"/>
        <v>5.666602317207768</v>
      </c>
      <c r="E10" s="29">
        <v>429.186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877.2652570000002</v>
      </c>
      <c r="D11" s="29">
        <f t="shared" si="0"/>
        <v>7.959378146477822</v>
      </c>
      <c r="E11" s="29">
        <v>321.896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v>148.3567150000001</v>
      </c>
      <c r="D12" s="30">
        <f t="shared" si="0"/>
        <v>1.3460320989940207</v>
      </c>
      <c r="E12" s="30">
        <v>76.273</v>
      </c>
      <c r="F12" s="23"/>
      <c r="G12" s="24"/>
    </row>
    <row r="13" spans="1:8" ht="16.5" customHeight="1">
      <c r="A13" s="4" t="s">
        <v>9</v>
      </c>
      <c r="B13" s="29"/>
      <c r="C13" s="29">
        <v>0</v>
      </c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127.01342800000008</v>
      </c>
      <c r="D14" s="29">
        <f t="shared" si="0"/>
        <v>1.1523856610822496</v>
      </c>
      <c r="E14" s="29">
        <v>59.198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21.34328700000001</v>
      </c>
      <c r="D15" s="29">
        <f t="shared" si="0"/>
        <v>0.19364643791177089</v>
      </c>
      <c r="E15" s="29">
        <v>17.075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v>11021.781361000005</v>
      </c>
      <c r="D16" s="32">
        <f t="shared" si="0"/>
        <v>100</v>
      </c>
      <c r="E16" s="32">
        <v>7009.379999999999</v>
      </c>
      <c r="F16" s="23"/>
      <c r="G16" s="24"/>
    </row>
    <row r="17" spans="1:6" ht="33.75" customHeight="1">
      <c r="A17" s="120" t="s">
        <v>14</v>
      </c>
      <c r="B17" s="120"/>
      <c r="C17" s="120"/>
      <c r="D17" s="120"/>
      <c r="E17" s="120"/>
      <c r="F17" s="20"/>
    </row>
    <row r="18" spans="1:6" ht="16.5" customHeight="1">
      <c r="A18" s="122" t="s">
        <v>213</v>
      </c>
      <c r="B18" s="122"/>
      <c r="C18" s="122"/>
      <c r="D18" s="122"/>
      <c r="E18" s="122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>
      <c r="A20" t="s">
        <v>198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189</v>
      </c>
    </row>
    <row r="23" spans="1:2" ht="16.5" customHeight="1">
      <c r="A23" s="3" t="s">
        <v>233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NOVIEMBRE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55</v>
      </c>
    </row>
    <row r="30" spans="1:6" ht="46.5" customHeight="1">
      <c r="A30" s="5" t="s">
        <v>1</v>
      </c>
      <c r="B30" s="6" t="s">
        <v>199</v>
      </c>
      <c r="C30" s="6" t="s">
        <v>200</v>
      </c>
      <c r="D30" s="6" t="s">
        <v>12</v>
      </c>
      <c r="E30" s="6" t="s">
        <v>77</v>
      </c>
      <c r="F30" s="21"/>
    </row>
    <row r="31" spans="1:6" ht="15">
      <c r="A31" s="9" t="s">
        <v>58</v>
      </c>
      <c r="B31" s="30">
        <v>72716.405</v>
      </c>
      <c r="C31" s="30">
        <v>7493.742296</v>
      </c>
      <c r="D31" s="30">
        <f aca="true" t="shared" si="1" ref="D31:D48">+C31/$C$49*100</f>
        <v>67.99030075588523</v>
      </c>
      <c r="E31" s="30">
        <v>5067.5560000000005</v>
      </c>
      <c r="F31" s="28"/>
    </row>
    <row r="32" spans="1:6" ht="16.5" customHeight="1">
      <c r="A32" s="4" t="s">
        <v>59</v>
      </c>
      <c r="B32" s="29">
        <v>26297.234000000004</v>
      </c>
      <c r="C32" s="29">
        <v>2749.919916999999</v>
      </c>
      <c r="D32" s="29">
        <f t="shared" si="1"/>
        <v>24.949868146817426</v>
      </c>
      <c r="E32" s="29">
        <v>1923.899</v>
      </c>
      <c r="F32" s="28"/>
    </row>
    <row r="33" spans="1:6" ht="16.5" customHeight="1">
      <c r="A33" s="4" t="s">
        <v>60</v>
      </c>
      <c r="B33" s="29">
        <v>21169.918</v>
      </c>
      <c r="C33" s="29">
        <v>2208.6482069999984</v>
      </c>
      <c r="D33" s="29">
        <f t="shared" si="1"/>
        <v>20.0389404821183</v>
      </c>
      <c r="E33" s="29">
        <v>1550.705</v>
      </c>
      <c r="F33" s="28"/>
    </row>
    <row r="34" spans="1:6" ht="16.5" customHeight="1">
      <c r="A34" s="4" t="s">
        <v>61</v>
      </c>
      <c r="B34" s="29">
        <v>214.769</v>
      </c>
      <c r="C34" s="29">
        <v>26.754065</v>
      </c>
      <c r="D34" s="29">
        <f t="shared" si="1"/>
        <v>0.24273812121394342</v>
      </c>
      <c r="E34" s="29">
        <v>19.477</v>
      </c>
      <c r="F34" s="28"/>
    </row>
    <row r="35" spans="1:6" ht="16.5" customHeight="1">
      <c r="A35" s="4" t="s">
        <v>62</v>
      </c>
      <c r="B35" s="29">
        <v>2099</v>
      </c>
      <c r="C35" s="29">
        <v>182.13278500000015</v>
      </c>
      <c r="D35" s="29">
        <f t="shared" si="1"/>
        <v>1.6524804751114692</v>
      </c>
      <c r="E35" s="29">
        <v>132.534</v>
      </c>
      <c r="F35" s="28"/>
    </row>
    <row r="36" spans="1:6" ht="16.5" customHeight="1">
      <c r="A36" s="4" t="s">
        <v>63</v>
      </c>
      <c r="B36" s="29">
        <v>2769.578</v>
      </c>
      <c r="C36" s="29">
        <v>325.2702560000001</v>
      </c>
      <c r="D36" s="29">
        <f t="shared" si="1"/>
        <v>2.9511586679713315</v>
      </c>
      <c r="E36" s="29">
        <v>216.599</v>
      </c>
      <c r="F36" s="28"/>
    </row>
    <row r="37" spans="1:6" ht="16.5" customHeight="1">
      <c r="A37" s="4" t="s">
        <v>64</v>
      </c>
      <c r="B37" s="29">
        <v>43.969</v>
      </c>
      <c r="C37" s="29">
        <v>7.114603999999999</v>
      </c>
      <c r="D37" s="29">
        <f t="shared" si="1"/>
        <v>0.06455040040237649</v>
      </c>
      <c r="E37" s="29">
        <v>4.584</v>
      </c>
      <c r="F37" s="28"/>
    </row>
    <row r="38" spans="1:6" ht="16.5" customHeight="1">
      <c r="A38" s="4" t="s">
        <v>65</v>
      </c>
      <c r="B38" s="29">
        <v>46419.170999999995</v>
      </c>
      <c r="C38" s="29">
        <v>4743.822379000002</v>
      </c>
      <c r="D38" s="29">
        <f t="shared" si="1"/>
        <v>43.040432609067814</v>
      </c>
      <c r="E38" s="29">
        <v>3143.657</v>
      </c>
      <c r="F38" s="28"/>
    </row>
    <row r="39" spans="1:6" ht="16.5" customHeight="1">
      <c r="A39" s="4" t="s">
        <v>66</v>
      </c>
      <c r="B39" s="29">
        <v>20223.767</v>
      </c>
      <c r="C39" s="29">
        <v>1629.9809390000012</v>
      </c>
      <c r="D39" s="29">
        <f t="shared" si="1"/>
        <v>14.788725031033586</v>
      </c>
      <c r="E39" s="29">
        <v>1396.962</v>
      </c>
      <c r="F39" s="28"/>
    </row>
    <row r="40" spans="1:6" ht="16.5" customHeight="1">
      <c r="A40" s="4" t="s">
        <v>67</v>
      </c>
      <c r="B40" s="29">
        <v>1251.791</v>
      </c>
      <c r="C40" s="29">
        <v>24.385368000000017</v>
      </c>
      <c r="D40" s="29">
        <f t="shared" si="1"/>
        <v>0.22124706706927044</v>
      </c>
      <c r="E40" s="29">
        <v>32.385</v>
      </c>
      <c r="F40" s="28"/>
    </row>
    <row r="41" spans="1:6" ht="16.5" customHeight="1">
      <c r="A41" s="4" t="s">
        <v>68</v>
      </c>
      <c r="B41" s="29">
        <v>19807.816</v>
      </c>
      <c r="C41" s="29">
        <v>1840.4516550000012</v>
      </c>
      <c r="D41" s="29">
        <f t="shared" si="1"/>
        <v>16.698313954152127</v>
      </c>
      <c r="E41" s="29">
        <v>1371.235</v>
      </c>
      <c r="F41" s="28"/>
    </row>
    <row r="42" spans="1:6" ht="16.5" customHeight="1">
      <c r="A42" s="4" t="s">
        <v>69</v>
      </c>
      <c r="B42" s="29">
        <v>1678.3</v>
      </c>
      <c r="C42" s="29">
        <v>205.662831</v>
      </c>
      <c r="D42" s="29">
        <f t="shared" si="1"/>
        <v>1.8659672539661079</v>
      </c>
      <c r="E42" s="29">
        <v>116.537</v>
      </c>
      <c r="F42" s="28"/>
    </row>
    <row r="43" spans="1:6" ht="16.5" customHeight="1">
      <c r="A43" s="4" t="s">
        <v>70</v>
      </c>
      <c r="B43" s="29">
        <v>1219.077</v>
      </c>
      <c r="C43" s="29">
        <v>93.74497600000002</v>
      </c>
      <c r="D43" s="29">
        <f t="shared" si="1"/>
        <v>0.8505428744187554</v>
      </c>
      <c r="E43" s="29">
        <v>69.996</v>
      </c>
      <c r="F43" s="28"/>
    </row>
    <row r="44" spans="1:6" ht="16.5" customHeight="1">
      <c r="A44" s="4" t="s">
        <v>71</v>
      </c>
      <c r="B44" s="29">
        <v>171.489</v>
      </c>
      <c r="C44" s="29">
        <v>11.79075</v>
      </c>
      <c r="D44" s="29">
        <f t="shared" si="1"/>
        <v>0.10697680904577689</v>
      </c>
      <c r="E44" s="29">
        <v>11.791</v>
      </c>
      <c r="F44" s="28"/>
    </row>
    <row r="45" spans="1:6" ht="16.5" customHeight="1">
      <c r="A45" s="4" t="s">
        <v>64</v>
      </c>
      <c r="B45" s="29">
        <v>2066.931</v>
      </c>
      <c r="C45" s="29">
        <v>937.8058599999998</v>
      </c>
      <c r="D45" s="29">
        <f t="shared" si="1"/>
        <v>8.508659619382192</v>
      </c>
      <c r="E45" s="29">
        <v>144.751</v>
      </c>
      <c r="F45" s="28"/>
    </row>
    <row r="46" spans="1:6" ht="18" customHeight="1">
      <c r="A46" s="9" t="s">
        <v>87</v>
      </c>
      <c r="B46" s="30">
        <v>5084.777</v>
      </c>
      <c r="C46" s="30">
        <v>624.5605180000001</v>
      </c>
      <c r="D46" s="30">
        <f t="shared" si="1"/>
        <v>5.66660231720777</v>
      </c>
      <c r="E46" s="30">
        <v>429.186</v>
      </c>
      <c r="F46" s="28"/>
    </row>
    <row r="47" spans="1:6" ht="30">
      <c r="A47" s="34" t="s">
        <v>72</v>
      </c>
      <c r="B47" s="36">
        <v>25815.67</v>
      </c>
      <c r="C47" s="36">
        <v>2902.906546999999</v>
      </c>
      <c r="D47" s="36">
        <f t="shared" si="1"/>
        <v>26.337907203202043</v>
      </c>
      <c r="E47" s="36">
        <v>1512.4300000000003</v>
      </c>
      <c r="F47" s="28"/>
    </row>
    <row r="48" spans="1:6" ht="19.5" customHeight="1">
      <c r="A48" s="35" t="s">
        <v>73</v>
      </c>
      <c r="B48" s="36">
        <v>52.31</v>
      </c>
      <c r="C48" s="36">
        <v>0.5720000000000001</v>
      </c>
      <c r="D48" s="36">
        <f t="shared" si="1"/>
        <v>0.005189723704953832</v>
      </c>
      <c r="E48" s="36">
        <v>0.2099999999999983</v>
      </c>
      <c r="F48" s="28"/>
    </row>
    <row r="49" spans="1:6" ht="19.5" customHeight="1">
      <c r="A49" s="37" t="s">
        <v>74</v>
      </c>
      <c r="B49" s="36">
        <v>103669.162</v>
      </c>
      <c r="C49" s="36">
        <v>11021.781361</v>
      </c>
      <c r="D49" s="36">
        <f>+C49/$C$49*100</f>
        <v>100</v>
      </c>
      <c r="E49" s="36">
        <v>7009.3820000000005</v>
      </c>
      <c r="F49" s="28"/>
    </row>
    <row r="50" spans="1:5" ht="48.75" customHeight="1">
      <c r="A50" s="121" t="s">
        <v>236</v>
      </c>
      <c r="B50" s="121"/>
      <c r="C50" s="121"/>
      <c r="D50" s="121"/>
      <c r="E50" s="121"/>
    </row>
    <row r="51" spans="1:5" ht="21.75" customHeight="1">
      <c r="A51" t="s">
        <v>75</v>
      </c>
      <c r="B51" s="33"/>
      <c r="C51" s="33"/>
      <c r="D51" s="33"/>
      <c r="E51" s="33"/>
    </row>
    <row r="52" spans="1:5" ht="16.5" customHeight="1">
      <c r="A52" t="s">
        <v>76</v>
      </c>
      <c r="B52" s="33"/>
      <c r="C52" s="33"/>
      <c r="D52" s="33"/>
      <c r="E52" s="33"/>
    </row>
    <row r="53" spans="1:5" ht="21" customHeight="1">
      <c r="A53" t="s">
        <v>215</v>
      </c>
      <c r="B53" s="33"/>
      <c r="C53" s="33"/>
      <c r="D53" s="33"/>
      <c r="E53" s="33"/>
    </row>
    <row r="54" ht="21" customHeight="1">
      <c r="A54" t="s">
        <v>216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81</v>
      </c>
      <c r="B61" s="2"/>
    </row>
    <row r="62" spans="1:2" ht="15">
      <c r="A62" s="2" t="s">
        <v>217</v>
      </c>
      <c r="B62" s="2"/>
    </row>
    <row r="63" spans="1:2" ht="15">
      <c r="A63" s="7" t="s">
        <v>16</v>
      </c>
      <c r="B63" s="7"/>
    </row>
    <row r="64" ht="15">
      <c r="A64" t="s">
        <v>55</v>
      </c>
    </row>
    <row r="65" spans="1:5" ht="25.5">
      <c r="A65" s="5" t="s">
        <v>1</v>
      </c>
      <c r="B65" s="6" t="s">
        <v>196</v>
      </c>
      <c r="C65" s="6" t="s">
        <v>197</v>
      </c>
      <c r="D65" s="6" t="s">
        <v>12</v>
      </c>
      <c r="E65" s="6" t="s">
        <v>78</v>
      </c>
    </row>
    <row r="66" spans="1:5" ht="15">
      <c r="A66" s="9" t="s">
        <v>3</v>
      </c>
      <c r="B66" s="30">
        <v>101200.075</v>
      </c>
      <c r="C66" s="30">
        <v>106728.56735600001</v>
      </c>
      <c r="D66" s="30">
        <f>+C66/$C$75*100</f>
        <v>97.89589005769139</v>
      </c>
      <c r="E66" s="30">
        <v>73234.727</v>
      </c>
    </row>
    <row r="67" spans="1:5" ht="15">
      <c r="A67" s="4" t="s">
        <v>4</v>
      </c>
      <c r="B67" s="29">
        <v>72716.405</v>
      </c>
      <c r="C67" s="29">
        <v>75659.72741600001</v>
      </c>
      <c r="D67" s="29">
        <f>+C67/$C$75*100</f>
        <v>69.39825522257651</v>
      </c>
      <c r="E67" s="29">
        <v>51806.371</v>
      </c>
    </row>
    <row r="68" spans="1:5" ht="15">
      <c r="A68" s="4" t="s">
        <v>5</v>
      </c>
      <c r="B68" s="29">
        <v>17919.446</v>
      </c>
      <c r="C68" s="29">
        <v>18622.053913</v>
      </c>
      <c r="D68" s="29">
        <f aca="true" t="shared" si="2" ref="D68:D75">+C68/$C$75*100</f>
        <v>17.080923952015965</v>
      </c>
      <c r="E68" s="29">
        <v>13136.533</v>
      </c>
    </row>
    <row r="69" spans="1:5" ht="15">
      <c r="A69" s="4" t="s">
        <v>6</v>
      </c>
      <c r="B69" s="29">
        <v>5084.777</v>
      </c>
      <c r="C69" s="29">
        <v>6257.405278</v>
      </c>
      <c r="D69" s="29">
        <f t="shared" si="2"/>
        <v>5.739552908062796</v>
      </c>
      <c r="E69" s="29">
        <v>4617.891</v>
      </c>
    </row>
    <row r="70" spans="1:5" ht="15">
      <c r="A70" s="4" t="s">
        <v>7</v>
      </c>
      <c r="B70" s="29">
        <v>5479.447</v>
      </c>
      <c r="C70" s="29">
        <v>6189.380749</v>
      </c>
      <c r="D70" s="29">
        <f t="shared" si="2"/>
        <v>5.677157975036124</v>
      </c>
      <c r="E70" s="29">
        <v>3673.932</v>
      </c>
    </row>
    <row r="71" spans="1:5" ht="15">
      <c r="A71" s="9" t="s">
        <v>8</v>
      </c>
      <c r="B71" s="30">
        <v>2469.081</v>
      </c>
      <c r="C71" s="30">
        <v>2293.953705</v>
      </c>
      <c r="D71" s="30">
        <f t="shared" si="2"/>
        <v>2.1041099423086105</v>
      </c>
      <c r="E71" s="30">
        <v>1672.844</v>
      </c>
    </row>
    <row r="72" spans="1:5" ht="15">
      <c r="A72" s="4" t="s">
        <v>9</v>
      </c>
      <c r="B72" s="29"/>
      <c r="C72" s="29">
        <v>0.04689</v>
      </c>
      <c r="D72" s="29">
        <f t="shared" si="2"/>
        <v>4.300946221355882E-05</v>
      </c>
      <c r="E72" s="29">
        <v>0.05</v>
      </c>
    </row>
    <row r="73" spans="1:5" ht="15">
      <c r="A73" s="4" t="s">
        <v>10</v>
      </c>
      <c r="B73" s="29">
        <v>2294.496</v>
      </c>
      <c r="C73" s="29">
        <v>2097.105176</v>
      </c>
      <c r="D73" s="29">
        <f t="shared" si="2"/>
        <v>1.9235522675417065</v>
      </c>
      <c r="E73" s="29">
        <v>1516.332</v>
      </c>
    </row>
    <row r="74" spans="1:5" ht="15">
      <c r="A74" s="4" t="s">
        <v>11</v>
      </c>
      <c r="B74" s="29">
        <v>174.585</v>
      </c>
      <c r="C74" s="29">
        <v>196.80163900000002</v>
      </c>
      <c r="D74" s="29">
        <f t="shared" si="2"/>
        <v>0.18051466530469062</v>
      </c>
      <c r="E74" s="29">
        <v>156.462</v>
      </c>
    </row>
    <row r="75" spans="1:5" ht="15">
      <c r="A75" s="10" t="s">
        <v>13</v>
      </c>
      <c r="B75" s="32">
        <v>103669.156</v>
      </c>
      <c r="C75" s="32">
        <v>109022.521061</v>
      </c>
      <c r="D75" s="32">
        <f t="shared" si="2"/>
        <v>100</v>
      </c>
      <c r="E75" s="32">
        <v>74907.571</v>
      </c>
    </row>
    <row r="76" spans="1:5" ht="31.5" customHeight="1">
      <c r="A76" s="121" t="s">
        <v>14</v>
      </c>
      <c r="B76" s="121"/>
      <c r="C76" s="121"/>
      <c r="D76" s="121"/>
      <c r="E76" s="121"/>
    </row>
    <row r="77" spans="1:5" ht="15">
      <c r="A77" s="122" t="s">
        <v>218</v>
      </c>
      <c r="B77" s="122"/>
      <c r="C77" s="122"/>
      <c r="D77" s="122"/>
      <c r="E77" s="122"/>
    </row>
    <row r="78" spans="1:5" ht="15">
      <c r="A78" t="s">
        <v>219</v>
      </c>
      <c r="B78" s="50"/>
      <c r="C78" s="50"/>
      <c r="D78" s="50"/>
      <c r="E78" s="50"/>
    </row>
    <row r="79" spans="1:5" ht="15">
      <c r="A79" t="s">
        <v>198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NOVIEMBRE DE 2016</v>
      </c>
      <c r="B86" s="2"/>
    </row>
    <row r="87" spans="1:2" ht="15">
      <c r="A87" s="7" t="s">
        <v>15</v>
      </c>
      <c r="B87" s="43"/>
    </row>
    <row r="88" ht="15">
      <c r="A88" t="s">
        <v>55</v>
      </c>
    </row>
    <row r="89" spans="1:5" ht="34.5" customHeight="1">
      <c r="A89" s="5" t="s">
        <v>1</v>
      </c>
      <c r="B89" s="6" t="s">
        <v>199</v>
      </c>
      <c r="C89" s="6" t="s">
        <v>200</v>
      </c>
      <c r="D89" s="6" t="s">
        <v>12</v>
      </c>
      <c r="E89" s="6" t="s">
        <v>77</v>
      </c>
    </row>
    <row r="90" spans="1:5" ht="15">
      <c r="A90" s="9" t="s">
        <v>58</v>
      </c>
      <c r="B90" s="30">
        <v>72716.405</v>
      </c>
      <c r="C90" s="30">
        <v>75659.72741600001</v>
      </c>
      <c r="D90" s="30">
        <f>+C90/$C$108*100</f>
        <v>69.3982552225765</v>
      </c>
      <c r="E90" s="30">
        <v>51806.369999999995</v>
      </c>
    </row>
    <row r="91" spans="1:5" ht="15">
      <c r="A91" s="4" t="s">
        <v>59</v>
      </c>
      <c r="B91" s="29">
        <v>26297.234000000004</v>
      </c>
      <c r="C91" s="29">
        <v>27050.530518</v>
      </c>
      <c r="D91" s="29">
        <f>+C91/$C$108*100</f>
        <v>24.81187396397186</v>
      </c>
      <c r="E91" s="29">
        <v>18696.073</v>
      </c>
    </row>
    <row r="92" spans="1:5" ht="15">
      <c r="A92" s="4" t="s">
        <v>60</v>
      </c>
      <c r="B92" s="29">
        <v>21169.918</v>
      </c>
      <c r="C92" s="29">
        <v>21387.338945</v>
      </c>
      <c r="D92" s="29">
        <f aca="true" t="shared" si="3" ref="D92:D108">+C92/$C$108*100</f>
        <v>19.617358630913888</v>
      </c>
      <c r="E92" s="29">
        <v>14713.922</v>
      </c>
    </row>
    <row r="93" spans="1:5" ht="15">
      <c r="A93" s="4" t="s">
        <v>61</v>
      </c>
      <c r="B93" s="29">
        <v>214.769</v>
      </c>
      <c r="C93" s="29">
        <v>194.890604</v>
      </c>
      <c r="D93" s="29">
        <f t="shared" si="3"/>
        <v>0.17876178435733958</v>
      </c>
      <c r="E93" s="29">
        <v>140.193</v>
      </c>
    </row>
    <row r="94" spans="1:5" ht="15">
      <c r="A94" s="4" t="s">
        <v>62</v>
      </c>
      <c r="B94" s="29">
        <v>2099</v>
      </c>
      <c r="C94" s="29">
        <v>2444.057785</v>
      </c>
      <c r="D94" s="29">
        <f t="shared" si="3"/>
        <v>2.2417916603052195</v>
      </c>
      <c r="E94" s="29">
        <v>1710.706</v>
      </c>
    </row>
    <row r="95" spans="1:5" ht="15">
      <c r="A95" s="4" t="s">
        <v>63</v>
      </c>
      <c r="B95" s="29">
        <v>2769.578</v>
      </c>
      <c r="C95" s="29">
        <v>2960.499602</v>
      </c>
      <c r="D95" s="29">
        <f t="shared" si="3"/>
        <v>2.7154936183722516</v>
      </c>
      <c r="E95" s="29">
        <v>2084.925</v>
      </c>
    </row>
    <row r="96" spans="1:5" ht="15">
      <c r="A96" s="4" t="s">
        <v>64</v>
      </c>
      <c r="B96" s="29">
        <v>43.969</v>
      </c>
      <c r="C96" s="29">
        <v>63.743582</v>
      </c>
      <c r="D96" s="29">
        <f t="shared" si="3"/>
        <v>0.05846827002315819</v>
      </c>
      <c r="E96" s="29">
        <v>46.327000000000005</v>
      </c>
    </row>
    <row r="97" spans="1:5" ht="15">
      <c r="A97" s="4" t="s">
        <v>65</v>
      </c>
      <c r="B97" s="29">
        <v>46419.170999999995</v>
      </c>
      <c r="C97" s="29">
        <v>48609.19689800001</v>
      </c>
      <c r="D97" s="29">
        <f t="shared" si="3"/>
        <v>44.58638125860464</v>
      </c>
      <c r="E97" s="29">
        <v>33110.297</v>
      </c>
    </row>
    <row r="98" spans="1:5" ht="15">
      <c r="A98" s="4" t="s">
        <v>66</v>
      </c>
      <c r="B98" s="29">
        <v>20223.767</v>
      </c>
      <c r="C98" s="29">
        <v>16780.764945</v>
      </c>
      <c r="D98" s="29">
        <f t="shared" si="3"/>
        <v>15.392016971989545</v>
      </c>
      <c r="E98" s="29">
        <v>14657.625</v>
      </c>
    </row>
    <row r="99" spans="1:5" ht="15">
      <c r="A99" s="4" t="s">
        <v>67</v>
      </c>
      <c r="B99" s="29">
        <v>1251.791</v>
      </c>
      <c r="C99" s="29">
        <v>1003.569574</v>
      </c>
      <c r="D99" s="29">
        <f t="shared" si="3"/>
        <v>0.9205158385930969</v>
      </c>
      <c r="E99" s="29">
        <v>910.441</v>
      </c>
    </row>
    <row r="100" spans="1:5" ht="15">
      <c r="A100" s="4" t="s">
        <v>68</v>
      </c>
      <c r="B100" s="29">
        <v>19807.816</v>
      </c>
      <c r="C100" s="29">
        <v>18897.51824</v>
      </c>
      <c r="D100" s="29">
        <f t="shared" si="3"/>
        <v>17.33359131314392</v>
      </c>
      <c r="E100" s="29">
        <v>13887.89</v>
      </c>
    </row>
    <row r="101" spans="1:5" ht="15">
      <c r="A101" s="4" t="s">
        <v>69</v>
      </c>
      <c r="B101" s="29">
        <v>1678.3</v>
      </c>
      <c r="C101" s="29">
        <v>1733.653831</v>
      </c>
      <c r="D101" s="29">
        <f t="shared" si="3"/>
        <v>1.5901795465085515</v>
      </c>
      <c r="E101" s="29">
        <v>1168.722</v>
      </c>
    </row>
    <row r="102" spans="1:5" ht="15">
      <c r="A102" s="4" t="s">
        <v>70</v>
      </c>
      <c r="B102" s="29">
        <v>1219.077</v>
      </c>
      <c r="C102" s="29">
        <v>999.475047</v>
      </c>
      <c r="D102" s="29">
        <f t="shared" si="3"/>
        <v>0.9167601677829265</v>
      </c>
      <c r="E102" s="29">
        <v>816.413</v>
      </c>
    </row>
    <row r="103" spans="1:5" ht="15">
      <c r="A103" s="4" t="s">
        <v>71</v>
      </c>
      <c r="B103" s="29">
        <v>171.489</v>
      </c>
      <c r="C103" s="29">
        <v>159.698249</v>
      </c>
      <c r="D103" s="29">
        <f t="shared" si="3"/>
        <v>0.14648188965529976</v>
      </c>
      <c r="E103" s="29">
        <v>159.698</v>
      </c>
    </row>
    <row r="104" spans="1:5" ht="15">
      <c r="A104" s="4" t="s">
        <v>64</v>
      </c>
      <c r="B104" s="29">
        <v>2066.931</v>
      </c>
      <c r="C104" s="29">
        <v>9034.517012</v>
      </c>
      <c r="D104" s="29">
        <f t="shared" si="3"/>
        <v>8.286835530931292</v>
      </c>
      <c r="E104" s="29">
        <v>1509.508</v>
      </c>
    </row>
    <row r="105" spans="1:5" ht="21.75" customHeight="1">
      <c r="A105" s="9" t="s">
        <v>87</v>
      </c>
      <c r="B105" s="30">
        <v>5084.777</v>
      </c>
      <c r="C105" s="30">
        <v>6257.405278</v>
      </c>
      <c r="D105" s="30">
        <f t="shared" si="3"/>
        <v>5.7395529080627945</v>
      </c>
      <c r="E105" s="30">
        <v>4617.891</v>
      </c>
    </row>
    <row r="106" spans="1:5" ht="30">
      <c r="A106" s="34" t="s">
        <v>72</v>
      </c>
      <c r="B106" s="36">
        <v>25815.67</v>
      </c>
      <c r="C106" s="36">
        <v>27100.636367</v>
      </c>
      <c r="D106" s="36">
        <f t="shared" si="3"/>
        <v>24.85783313691372</v>
      </c>
      <c r="E106" s="36">
        <v>18465.430000000008</v>
      </c>
    </row>
    <row r="107" spans="1:5" ht="26.25" customHeight="1">
      <c r="A107" s="35" t="s">
        <v>73</v>
      </c>
      <c r="B107" s="36">
        <v>52.31</v>
      </c>
      <c r="C107" s="36">
        <v>4.752</v>
      </c>
      <c r="D107" s="36">
        <f t="shared" si="3"/>
        <v>0.004358732446978705</v>
      </c>
      <c r="E107" s="36">
        <v>17.88</v>
      </c>
    </row>
    <row r="108" spans="1:5" ht="15.75">
      <c r="A108" s="37" t="s">
        <v>74</v>
      </c>
      <c r="B108" s="36">
        <v>103669.162</v>
      </c>
      <c r="C108" s="36">
        <v>109022.52106100002</v>
      </c>
      <c r="D108" s="36">
        <f t="shared" si="3"/>
        <v>100</v>
      </c>
      <c r="E108" s="36">
        <v>74907.57100000001</v>
      </c>
    </row>
    <row r="109" spans="1:5" ht="51" customHeight="1">
      <c r="A109" s="121" t="str">
        <f>A50</f>
        <v>(1)En Otros Recursos Nacionales y Provinciales se incluyen: Las Contribuciones de Seguridad Social, Ventas de Bienes y Serv. Públicos, Rentas de la Propiedad, Transferencias corrientes (salvo las expresadas en (2)) y Recursos de Capital.</v>
      </c>
      <c r="B109" s="121"/>
      <c r="C109" s="121"/>
      <c r="D109" s="121"/>
      <c r="E109" s="121"/>
    </row>
    <row r="110" spans="1:5" ht="19.5" customHeight="1">
      <c r="A110" t="s">
        <v>75</v>
      </c>
      <c r="B110" s="50"/>
      <c r="C110" s="50"/>
      <c r="D110" s="50"/>
      <c r="E110" s="50"/>
    </row>
    <row r="111" spans="1:5" ht="15">
      <c r="A111" t="s">
        <v>76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82</v>
      </c>
      <c r="B2" s="2"/>
    </row>
    <row r="3" spans="1:2" ht="15">
      <c r="A3" s="2" t="s">
        <v>222</v>
      </c>
      <c r="B3" s="2"/>
    </row>
    <row r="4" spans="1:2" ht="15">
      <c r="A4" s="2" t="s">
        <v>18</v>
      </c>
      <c r="B4" s="2"/>
    </row>
    <row r="5" ht="15">
      <c r="A5" t="s">
        <v>55</v>
      </c>
    </row>
    <row r="6" spans="1:7" ht="38.25">
      <c r="A6" s="5" t="s">
        <v>1</v>
      </c>
      <c r="B6" s="6" t="s">
        <v>202</v>
      </c>
      <c r="C6" s="6" t="s">
        <v>203</v>
      </c>
      <c r="D6" s="6" t="s">
        <v>41</v>
      </c>
      <c r="E6" s="6" t="s">
        <v>84</v>
      </c>
      <c r="F6" s="22"/>
      <c r="G6" s="22"/>
    </row>
    <row r="7" spans="1:7" ht="15">
      <c r="A7" s="11" t="s">
        <v>19</v>
      </c>
      <c r="B7" s="30">
        <v>91413.062</v>
      </c>
      <c r="C7" s="30">
        <v>10268.961434000004</v>
      </c>
      <c r="D7" s="30">
        <f aca="true" t="shared" si="0" ref="D7:D29">+C7/$C$30*100</f>
        <v>89.0196538354125</v>
      </c>
      <c r="E7" s="30">
        <v>7078.035</v>
      </c>
      <c r="F7" s="27"/>
      <c r="G7" s="38"/>
    </row>
    <row r="8" spans="1:7" ht="15">
      <c r="A8" s="12" t="s">
        <v>20</v>
      </c>
      <c r="B8" s="29">
        <v>40688.899</v>
      </c>
      <c r="C8" s="29">
        <v>4261.350256000004</v>
      </c>
      <c r="D8" s="29">
        <f t="shared" si="0"/>
        <v>36.94082669398081</v>
      </c>
      <c r="E8" s="29">
        <v>3172.732</v>
      </c>
      <c r="F8" s="27"/>
      <c r="G8" s="27"/>
    </row>
    <row r="9" spans="1:7" ht="15">
      <c r="A9" s="12" t="s">
        <v>21</v>
      </c>
      <c r="B9" s="29">
        <f>SUM(B10:B12)</f>
        <v>12729.48</v>
      </c>
      <c r="C9" s="29">
        <v>1561.1435109999998</v>
      </c>
      <c r="D9" s="29">
        <f t="shared" si="0"/>
        <v>13.533253175583054</v>
      </c>
      <c r="E9" s="29">
        <f>SUM(E10:E12)</f>
        <v>1042.05</v>
      </c>
      <c r="F9" s="27"/>
      <c r="G9" s="27"/>
    </row>
    <row r="10" spans="1:7" ht="15">
      <c r="A10" s="12" t="s">
        <v>22</v>
      </c>
      <c r="B10" s="29">
        <v>2059.27</v>
      </c>
      <c r="C10" s="29">
        <v>204.04353499999968</v>
      </c>
      <c r="D10" s="29">
        <f t="shared" si="0"/>
        <v>1.768814204804992</v>
      </c>
      <c r="E10" s="29">
        <v>141.01</v>
      </c>
      <c r="F10" s="27" t="s">
        <v>83</v>
      </c>
      <c r="G10" s="27"/>
    </row>
    <row r="11" spans="1:7" ht="15">
      <c r="A11" s="12" t="s">
        <v>23</v>
      </c>
      <c r="B11" s="29">
        <v>10640.21</v>
      </c>
      <c r="C11" s="29">
        <v>1353.4232960000002</v>
      </c>
      <c r="D11" s="29">
        <f t="shared" si="0"/>
        <v>11.732566538208598</v>
      </c>
      <c r="E11" s="29">
        <v>900.55</v>
      </c>
      <c r="F11" s="27"/>
      <c r="G11" s="27"/>
    </row>
    <row r="12" spans="1:7" ht="15">
      <c r="A12" s="12" t="s">
        <v>24</v>
      </c>
      <c r="B12" s="29">
        <v>30</v>
      </c>
      <c r="C12" s="29">
        <v>3.67668</v>
      </c>
      <c r="D12" s="29">
        <f t="shared" si="0"/>
        <v>0.031872432569463316</v>
      </c>
      <c r="E12" s="29">
        <v>0.49</v>
      </c>
      <c r="F12" s="27"/>
      <c r="G12" s="27"/>
    </row>
    <row r="13" spans="1:7" ht="15">
      <c r="A13" s="12" t="s">
        <v>25</v>
      </c>
      <c r="B13" s="29">
        <v>172.5</v>
      </c>
      <c r="C13" s="29">
        <v>52.36822899999999</v>
      </c>
      <c r="D13" s="29">
        <f t="shared" si="0"/>
        <v>0.4539701164052115</v>
      </c>
      <c r="E13" s="29">
        <v>6.158</v>
      </c>
      <c r="F13" s="27"/>
      <c r="G13" s="27"/>
    </row>
    <row r="14" spans="1:7" ht="15">
      <c r="A14" s="12" t="s">
        <v>26</v>
      </c>
      <c r="B14" s="29">
        <v>16373.954</v>
      </c>
      <c r="C14" s="29">
        <v>1767.7295600000004</v>
      </c>
      <c r="D14" s="29">
        <f t="shared" si="0"/>
        <v>15.32410794579541</v>
      </c>
      <c r="E14" s="29">
        <v>1295.119</v>
      </c>
      <c r="F14" s="27"/>
      <c r="G14" s="27"/>
    </row>
    <row r="15" spans="1:7" ht="15">
      <c r="A15" s="12" t="s">
        <v>27</v>
      </c>
      <c r="B15" s="29">
        <v>3681.133</v>
      </c>
      <c r="C15" s="29">
        <v>445.73083499999996</v>
      </c>
      <c r="D15" s="29">
        <f t="shared" si="0"/>
        <v>3.8639549764102603</v>
      </c>
      <c r="E15" s="29">
        <v>364.914</v>
      </c>
      <c r="F15" s="27"/>
      <c r="G15" s="27"/>
    </row>
    <row r="16" spans="1:7" ht="15">
      <c r="A16" s="12" t="s">
        <v>28</v>
      </c>
      <c r="B16" s="29">
        <v>17767.093</v>
      </c>
      <c r="C16" s="29">
        <v>2180.639043000001</v>
      </c>
      <c r="D16" s="29">
        <f t="shared" si="0"/>
        <v>18.903540927237763</v>
      </c>
      <c r="E16" s="29">
        <v>1197.057</v>
      </c>
      <c r="F16" s="27"/>
      <c r="G16" s="27"/>
    </row>
    <row r="17" spans="1:7" ht="15">
      <c r="A17" s="12" t="s">
        <v>29</v>
      </c>
      <c r="B17" s="29">
        <v>8089.624</v>
      </c>
      <c r="C17" s="29">
        <v>997.446193</v>
      </c>
      <c r="D17" s="29">
        <f t="shared" si="0"/>
        <v>8.646669421342185</v>
      </c>
      <c r="E17" s="29">
        <v>494.244</v>
      </c>
      <c r="F17" s="27"/>
      <c r="G17" s="27"/>
    </row>
    <row r="18" spans="1:7" ht="15">
      <c r="A18" s="12" t="s">
        <v>30</v>
      </c>
      <c r="B18" s="29">
        <v>9144.059000000001</v>
      </c>
      <c r="C18" s="29">
        <v>1019.5358500000009</v>
      </c>
      <c r="D18" s="29">
        <f t="shared" si="0"/>
        <v>8.838160414089746</v>
      </c>
      <c r="E18" s="29">
        <v>583.4540000000001</v>
      </c>
      <c r="F18" s="27"/>
      <c r="G18" s="27"/>
    </row>
    <row r="19" spans="1:7" ht="15">
      <c r="A19" s="12" t="s">
        <v>195</v>
      </c>
      <c r="B19" s="44">
        <v>8660.449</v>
      </c>
      <c r="C19" s="29">
        <v>829.8822500000009</v>
      </c>
      <c r="D19" s="29">
        <f t="shared" si="0"/>
        <v>7.194089791257201</v>
      </c>
      <c r="E19" s="29">
        <v>534.417</v>
      </c>
      <c r="F19" s="27"/>
      <c r="G19" s="27"/>
    </row>
    <row r="20" spans="1:7" ht="15">
      <c r="A20" s="12" t="s">
        <v>31</v>
      </c>
      <c r="B20" s="44">
        <v>483.61</v>
      </c>
      <c r="C20" s="29">
        <v>189.65359999999998</v>
      </c>
      <c r="D20" s="29">
        <f t="shared" si="0"/>
        <v>1.6440706228325466</v>
      </c>
      <c r="E20" s="29">
        <v>49.037</v>
      </c>
      <c r="F20" s="27"/>
      <c r="G20" s="27"/>
    </row>
    <row r="21" spans="1:7" ht="15">
      <c r="A21" s="12" t="s">
        <v>32</v>
      </c>
      <c r="B21" s="44">
        <v>533.4099999999999</v>
      </c>
      <c r="C21" s="29">
        <v>163.657</v>
      </c>
      <c r="D21" s="29">
        <f t="shared" si="0"/>
        <v>1.4187110918058297</v>
      </c>
      <c r="E21" s="29">
        <v>119.359</v>
      </c>
      <c r="F21" s="27"/>
      <c r="G21" s="27"/>
    </row>
    <row r="22" spans="1:7" ht="15">
      <c r="A22" s="13" t="s">
        <v>33</v>
      </c>
      <c r="B22" s="31">
        <v>11602.785</v>
      </c>
      <c r="C22" s="31">
        <v>1266.6500760000004</v>
      </c>
      <c r="D22" s="31">
        <f t="shared" si="0"/>
        <v>10.980346164587507</v>
      </c>
      <c r="E22" s="31">
        <v>467.875</v>
      </c>
      <c r="F22" s="27"/>
      <c r="G22" s="27"/>
    </row>
    <row r="23" spans="1:7" ht="15">
      <c r="A23" s="12" t="s">
        <v>34</v>
      </c>
      <c r="B23" s="29">
        <v>8175.071</v>
      </c>
      <c r="C23" s="29">
        <v>1006.6264880000003</v>
      </c>
      <c r="D23" s="29">
        <f t="shared" si="0"/>
        <v>8.726251635011934</v>
      </c>
      <c r="E23" s="29">
        <v>314.113</v>
      </c>
      <c r="F23" s="27"/>
      <c r="G23" s="27"/>
    </row>
    <row r="24" spans="1:7" ht="15">
      <c r="A24" s="12" t="s">
        <v>35</v>
      </c>
      <c r="B24" s="29">
        <v>137.7</v>
      </c>
      <c r="C24" s="29">
        <v>8.133386000000005</v>
      </c>
      <c r="D24" s="29">
        <f t="shared" si="0"/>
        <v>0.07050676067713728</v>
      </c>
      <c r="E24" s="29">
        <v>-4.668</v>
      </c>
      <c r="F24" s="27"/>
      <c r="G24" s="27"/>
    </row>
    <row r="25" spans="1:7" ht="15">
      <c r="A25" s="12" t="s">
        <v>36</v>
      </c>
      <c r="B25" s="29">
        <v>6075.93</v>
      </c>
      <c r="C25" s="29">
        <v>810.0568790000002</v>
      </c>
      <c r="D25" s="29">
        <f t="shared" si="0"/>
        <v>7.02222745883716</v>
      </c>
      <c r="E25" s="29">
        <v>208.966</v>
      </c>
      <c r="F25" s="27"/>
      <c r="G25" s="27"/>
    </row>
    <row r="26" spans="1:7" ht="15">
      <c r="A26" s="12" t="s">
        <v>37</v>
      </c>
      <c r="B26" s="29">
        <v>960.701</v>
      </c>
      <c r="C26" s="29">
        <v>95.9517950000001</v>
      </c>
      <c r="D26" s="29">
        <f t="shared" si="0"/>
        <v>0.8317876769412813</v>
      </c>
      <c r="E26" s="29">
        <v>31.6</v>
      </c>
      <c r="F26" s="27"/>
      <c r="G26" s="27"/>
    </row>
    <row r="27" spans="1:7" ht="15">
      <c r="A27" s="12" t="s">
        <v>24</v>
      </c>
      <c r="B27" s="29">
        <v>1000.7399999999998</v>
      </c>
      <c r="C27" s="29">
        <v>92.48442800000008</v>
      </c>
      <c r="D27" s="29">
        <f t="shared" si="0"/>
        <v>0.8017297385563572</v>
      </c>
      <c r="E27" s="29">
        <v>78.215</v>
      </c>
      <c r="F27" s="27"/>
      <c r="G27" s="27"/>
    </row>
    <row r="28" spans="1:7" ht="15">
      <c r="A28" s="12" t="s">
        <v>38</v>
      </c>
      <c r="B28" s="29">
        <v>3044.935</v>
      </c>
      <c r="C28" s="29">
        <v>237.68328099999997</v>
      </c>
      <c r="D28" s="29">
        <f t="shared" si="0"/>
        <v>2.060430700131994</v>
      </c>
      <c r="E28" s="29">
        <v>121.878</v>
      </c>
      <c r="F28" s="27"/>
      <c r="G28" s="27"/>
    </row>
    <row r="29" spans="1:7" ht="15">
      <c r="A29" s="12" t="s">
        <v>39</v>
      </c>
      <c r="B29" s="29">
        <v>382.779</v>
      </c>
      <c r="C29" s="29">
        <v>22.340306999999985</v>
      </c>
      <c r="D29" s="29">
        <f t="shared" si="0"/>
        <v>0.19366382944357646</v>
      </c>
      <c r="E29" s="29">
        <v>31.884</v>
      </c>
      <c r="F29" s="27"/>
      <c r="G29" s="27"/>
    </row>
    <row r="30" spans="1:7" ht="15">
      <c r="A30" s="14" t="s">
        <v>40</v>
      </c>
      <c r="B30" s="32">
        <v>103015.84700000001</v>
      </c>
      <c r="C30" s="32">
        <v>11535.611510000004</v>
      </c>
      <c r="D30" s="32">
        <f>+C30/$C$30*100</f>
        <v>100</v>
      </c>
      <c r="E30" s="32">
        <v>7545.91</v>
      </c>
      <c r="F30" s="27"/>
      <c r="G30" s="38"/>
    </row>
    <row r="31" spans="1:7" ht="33.75" customHeight="1">
      <c r="A31" s="124" t="s">
        <v>14</v>
      </c>
      <c r="B31" s="124"/>
      <c r="C31" s="124"/>
      <c r="D31" s="124"/>
      <c r="E31" s="124"/>
      <c r="F31" s="42"/>
      <c r="G31" s="42"/>
    </row>
    <row r="32" spans="1:7" ht="30" customHeight="1">
      <c r="A32" s="122" t="s">
        <v>223</v>
      </c>
      <c r="B32" s="122"/>
      <c r="C32" s="122"/>
      <c r="D32" s="122"/>
      <c r="E32" s="122"/>
      <c r="F32" s="20"/>
      <c r="G32" s="20"/>
    </row>
    <row r="33" spans="1:7" ht="16.5" customHeight="1">
      <c r="A33" s="122" t="s">
        <v>224</v>
      </c>
      <c r="B33" s="122"/>
      <c r="C33" s="122"/>
      <c r="D33" s="122"/>
      <c r="E33" s="122"/>
      <c r="F33" s="20"/>
      <c r="G33" s="20"/>
    </row>
    <row r="34" spans="1:7" ht="16.5" customHeight="1">
      <c r="A34" s="122" t="s">
        <v>194</v>
      </c>
      <c r="B34" s="122"/>
      <c r="C34" s="122"/>
      <c r="D34" s="122"/>
      <c r="E34" s="122"/>
      <c r="F34" s="20"/>
      <c r="G34" s="20"/>
    </row>
    <row r="35" spans="1:7" ht="16.5" customHeight="1">
      <c r="A35" s="122" t="s">
        <v>204</v>
      </c>
      <c r="B35" s="122"/>
      <c r="C35" s="122"/>
      <c r="D35" s="122"/>
      <c r="E35" s="122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9"/>
      <c r="G36" s="115"/>
    </row>
    <row r="37" ht="15">
      <c r="A37" t="s">
        <v>189</v>
      </c>
    </row>
    <row r="38" spans="1:2" ht="15">
      <c r="A38" s="3" t="s">
        <v>234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88</v>
      </c>
    </row>
    <row r="42" spans="1:2" ht="15">
      <c r="A42" s="2" t="s">
        <v>85</v>
      </c>
      <c r="B42" s="2"/>
    </row>
    <row r="43" ht="15">
      <c r="A43" t="s">
        <v>55</v>
      </c>
    </row>
    <row r="44" spans="1:7" ht="38.25">
      <c r="A44" s="5" t="s">
        <v>1</v>
      </c>
      <c r="B44" s="6" t="s">
        <v>202</v>
      </c>
      <c r="C44" s="6" t="s">
        <v>203</v>
      </c>
      <c r="D44" s="6" t="s">
        <v>41</v>
      </c>
      <c r="E44" s="6" t="s">
        <v>84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42</v>
      </c>
      <c r="B46" s="39">
        <v>19111.911</v>
      </c>
      <c r="C46" s="29">
        <v>2042.964</v>
      </c>
      <c r="D46" s="29">
        <f>+C46/$C$58*100</f>
        <v>16.35749678969461</v>
      </c>
      <c r="E46" s="29">
        <v>1300.228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43</v>
      </c>
      <c r="B48" s="39">
        <v>10770.459</v>
      </c>
      <c r="C48" s="29">
        <v>997.304</v>
      </c>
      <c r="D48" s="29">
        <f>+C48/$C$58*100</f>
        <v>7.985161255092893</v>
      </c>
      <c r="E48" s="29">
        <v>738.991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44</v>
      </c>
      <c r="B50" s="39">
        <v>62270.801999999996</v>
      </c>
      <c r="C50" s="29">
        <v>6883.229</v>
      </c>
      <c r="D50" s="29">
        <f>+C50/$C$58*100</f>
        <v>55.11227621741395</v>
      </c>
      <c r="E50" s="29">
        <v>4876.844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45</v>
      </c>
      <c r="B52" s="39">
        <v>10640.08</v>
      </c>
      <c r="C52" s="29">
        <v>1549.8</v>
      </c>
      <c r="D52" s="29">
        <f>+C52/$C$58*100</f>
        <v>12.408857192132954</v>
      </c>
      <c r="E52" s="29">
        <v>620.062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46</v>
      </c>
      <c r="B54" s="29">
        <v>222.59199999999998</v>
      </c>
      <c r="C54" s="29">
        <v>62.316</v>
      </c>
      <c r="D54" s="29">
        <f>+C54/$C$58*100</f>
        <v>0.4989484738578896</v>
      </c>
      <c r="E54" s="29">
        <v>9.785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80</v>
      </c>
      <c r="B56" s="29">
        <v>8728.021999999999</v>
      </c>
      <c r="C56" s="29">
        <v>953.853</v>
      </c>
      <c r="D56" s="29">
        <f>+C56/$C$58*100</f>
        <v>7.637260071807714</v>
      </c>
      <c r="E56" s="29">
        <v>1209.21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47</v>
      </c>
      <c r="B58" s="19">
        <v>111743.866</v>
      </c>
      <c r="C58" s="19">
        <f>SUM(C46:C56)</f>
        <v>12489.465999999999</v>
      </c>
      <c r="D58" s="19">
        <f>+C58/$C$58*100</f>
        <v>100</v>
      </c>
      <c r="E58" s="19">
        <v>8755.119999999999</v>
      </c>
      <c r="F58" s="27"/>
      <c r="G58" s="27"/>
    </row>
    <row r="59" spans="1:7" ht="30.75" customHeight="1">
      <c r="A59" s="125" t="s">
        <v>14</v>
      </c>
      <c r="B59" s="125"/>
      <c r="C59" s="125"/>
      <c r="D59" s="125"/>
      <c r="E59" s="125"/>
      <c r="F59" s="42"/>
      <c r="G59" s="42"/>
    </row>
    <row r="60" spans="1:7" ht="32.25" customHeight="1">
      <c r="A60" s="123" t="s">
        <v>225</v>
      </c>
      <c r="B60" s="123"/>
      <c r="C60" s="123"/>
      <c r="D60" s="123"/>
      <c r="E60" s="123"/>
      <c r="F60" s="20"/>
      <c r="G60" s="20"/>
    </row>
    <row r="61" spans="1:7" ht="16.5" customHeight="1">
      <c r="A61" s="122" t="s">
        <v>226</v>
      </c>
      <c r="B61" s="122"/>
      <c r="C61" s="122"/>
      <c r="D61" s="122"/>
      <c r="E61" s="122"/>
      <c r="F61" s="20"/>
      <c r="G61" s="20"/>
    </row>
    <row r="62" spans="1:7" ht="19.5" customHeight="1">
      <c r="A62" s="122" t="s">
        <v>86</v>
      </c>
      <c r="B62" s="122"/>
      <c r="C62" s="122"/>
      <c r="D62" s="122"/>
      <c r="E62" s="122"/>
      <c r="F62" s="20"/>
      <c r="G62" s="20"/>
    </row>
    <row r="63" spans="1:7" ht="16.5" customHeight="1">
      <c r="A63" s="122" t="s">
        <v>205</v>
      </c>
      <c r="B63" s="122"/>
      <c r="C63" s="122"/>
      <c r="D63" s="122"/>
      <c r="E63" s="122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tr">
        <f>A38</f>
        <v>Dirección General de Ingreos Públicos</v>
      </c>
      <c r="B66" s="3"/>
    </row>
    <row r="68" spans="1:2" ht="15">
      <c r="A68" s="1" t="s">
        <v>0</v>
      </c>
      <c r="B68" s="1"/>
    </row>
    <row r="69" spans="1:2" ht="15">
      <c r="A69" s="2" t="s">
        <v>82</v>
      </c>
      <c r="B69" s="2"/>
    </row>
    <row r="70" spans="1:2" ht="15">
      <c r="A70" s="2" t="s">
        <v>227</v>
      </c>
      <c r="B70" s="2"/>
    </row>
    <row r="71" spans="1:2" ht="15">
      <c r="A71" s="2" t="s">
        <v>18</v>
      </c>
      <c r="B71" s="2"/>
    </row>
    <row r="72" ht="15">
      <c r="A72" t="s">
        <v>55</v>
      </c>
    </row>
    <row r="73" spans="1:5" ht="38.25">
      <c r="A73" s="5" t="s">
        <v>1</v>
      </c>
      <c r="B73" s="6" t="s">
        <v>202</v>
      </c>
      <c r="C73" s="6" t="s">
        <v>203</v>
      </c>
      <c r="D73" s="6" t="s">
        <v>41</v>
      </c>
      <c r="E73" s="6" t="s">
        <v>84</v>
      </c>
    </row>
    <row r="74" spans="1:5" ht="15">
      <c r="A74" s="11" t="s">
        <v>19</v>
      </c>
      <c r="B74" s="30">
        <v>91413.062</v>
      </c>
      <c r="C74" s="30">
        <v>99829.378092</v>
      </c>
      <c r="D74" s="30">
        <f>+C74/$C$97*100</f>
        <v>92.32618351254234</v>
      </c>
      <c r="E74" s="30">
        <v>72671.96699999999</v>
      </c>
    </row>
    <row r="75" spans="1:5" ht="15">
      <c r="A75" s="12" t="s">
        <v>20</v>
      </c>
      <c r="B75" s="29">
        <v>40688.899</v>
      </c>
      <c r="C75" s="29">
        <v>44215.334015</v>
      </c>
      <c r="D75" s="29">
        <f aca="true" t="shared" si="1" ref="D75:D97">+C75/$C$97*100</f>
        <v>40.89210130684348</v>
      </c>
      <c r="E75" s="29">
        <v>32919.606</v>
      </c>
    </row>
    <row r="76" spans="1:5" ht="15">
      <c r="A76" s="12" t="s">
        <v>21</v>
      </c>
      <c r="B76" s="29">
        <v>12729.48</v>
      </c>
      <c r="C76" s="29">
        <v>13668.451142</v>
      </c>
      <c r="D76" s="29">
        <f t="shared" si="1"/>
        <v>12.641127818161173</v>
      </c>
      <c r="E76" s="29">
        <f>SUM(E77:E79)</f>
        <v>10314.680000000002</v>
      </c>
    </row>
    <row r="77" spans="1:5" ht="15">
      <c r="A77" s="12" t="s">
        <v>22</v>
      </c>
      <c r="B77" s="29">
        <v>2059.27</v>
      </c>
      <c r="C77" s="29">
        <v>1943.8221509999998</v>
      </c>
      <c r="D77" s="29">
        <f t="shared" si="1"/>
        <v>1.7977241174795273</v>
      </c>
      <c r="E77" s="29">
        <v>1355.21</v>
      </c>
    </row>
    <row r="78" spans="1:5" ht="15">
      <c r="A78" s="12" t="s">
        <v>23</v>
      </c>
      <c r="B78" s="29">
        <v>10640.21</v>
      </c>
      <c r="C78" s="29">
        <v>11687.264471</v>
      </c>
      <c r="D78" s="29">
        <f t="shared" si="1"/>
        <v>10.808847504937354</v>
      </c>
      <c r="E78" s="29">
        <v>8941.12</v>
      </c>
    </row>
    <row r="79" spans="1:5" ht="15">
      <c r="A79" s="12" t="s">
        <v>24</v>
      </c>
      <c r="B79" s="29">
        <v>30</v>
      </c>
      <c r="C79" s="29">
        <v>37.36452</v>
      </c>
      <c r="D79" s="29">
        <f t="shared" si="1"/>
        <v>0.03455619574429171</v>
      </c>
      <c r="E79" s="29">
        <v>18.35</v>
      </c>
    </row>
    <row r="80" spans="1:5" ht="15">
      <c r="A80" s="12" t="s">
        <v>25</v>
      </c>
      <c r="B80" s="29">
        <v>172.5</v>
      </c>
      <c r="C80" s="29">
        <v>266.115647</v>
      </c>
      <c r="D80" s="29">
        <f t="shared" si="1"/>
        <v>0.24611434559712891</v>
      </c>
      <c r="E80" s="29">
        <v>46.078</v>
      </c>
    </row>
    <row r="81" spans="1:5" ht="15">
      <c r="A81" s="12" t="s">
        <v>26</v>
      </c>
      <c r="B81" s="29">
        <v>16373.954</v>
      </c>
      <c r="C81" s="29">
        <v>18200.041921</v>
      </c>
      <c r="D81" s="29">
        <f t="shared" si="1"/>
        <v>16.832123393432884</v>
      </c>
      <c r="E81" s="29">
        <v>13398.05</v>
      </c>
    </row>
    <row r="82" spans="1:5" ht="15">
      <c r="A82" s="12" t="s">
        <v>27</v>
      </c>
      <c r="B82" s="29">
        <v>3681.133</v>
      </c>
      <c r="C82" s="29">
        <v>4533.919455</v>
      </c>
      <c r="D82" s="29">
        <f t="shared" si="1"/>
        <v>4.193149227551495</v>
      </c>
      <c r="E82" s="29">
        <v>3359.151</v>
      </c>
    </row>
    <row r="83" spans="1:5" ht="15">
      <c r="A83" s="12" t="s">
        <v>28</v>
      </c>
      <c r="B83" s="29">
        <v>17767.093</v>
      </c>
      <c r="C83" s="29">
        <v>18945.515912</v>
      </c>
      <c r="D83" s="29">
        <f t="shared" si="1"/>
        <v>17.52156742095617</v>
      </c>
      <c r="E83" s="29">
        <v>12634.404999999999</v>
      </c>
    </row>
    <row r="84" spans="1:5" ht="15">
      <c r="A84" s="12" t="s">
        <v>29</v>
      </c>
      <c r="B84" s="29">
        <v>8089.624</v>
      </c>
      <c r="C84" s="29">
        <v>8570.099361999999</v>
      </c>
      <c r="D84" s="29">
        <f t="shared" si="1"/>
        <v>7.925969103879869</v>
      </c>
      <c r="E84" s="29">
        <v>5972.669</v>
      </c>
    </row>
    <row r="85" spans="1:5" ht="15">
      <c r="A85" s="12" t="s">
        <v>30</v>
      </c>
      <c r="B85" s="29">
        <v>9144.059000000001</v>
      </c>
      <c r="C85" s="29">
        <v>9474.078550000002</v>
      </c>
      <c r="D85" s="29">
        <f t="shared" si="1"/>
        <v>8.762005048388028</v>
      </c>
      <c r="E85" s="29">
        <v>6024.3009999999995</v>
      </c>
    </row>
    <row r="86" spans="1:5" ht="15">
      <c r="A86" s="12" t="s">
        <v>195</v>
      </c>
      <c r="B86" s="44">
        <v>8660.449</v>
      </c>
      <c r="C86" s="29">
        <v>8626.690550000001</v>
      </c>
      <c r="D86" s="29">
        <f t="shared" si="1"/>
        <v>7.97830688769002</v>
      </c>
      <c r="E86" s="29">
        <v>5632.721</v>
      </c>
    </row>
    <row r="87" spans="1:5" ht="15">
      <c r="A87" s="12" t="s">
        <v>31</v>
      </c>
      <c r="B87" s="44">
        <v>483.61</v>
      </c>
      <c r="C87" s="29">
        <v>847.388</v>
      </c>
      <c r="D87" s="29">
        <f t="shared" si="1"/>
        <v>0.7836981606980061</v>
      </c>
      <c r="E87" s="29">
        <v>391.58</v>
      </c>
    </row>
    <row r="88" spans="1:5" ht="15">
      <c r="A88" s="12" t="s">
        <v>32</v>
      </c>
      <c r="B88" s="44">
        <v>533.4099999999999</v>
      </c>
      <c r="C88" s="29">
        <v>901.338</v>
      </c>
      <c r="D88" s="29">
        <f t="shared" si="1"/>
        <v>0.8335932686882742</v>
      </c>
      <c r="E88" s="29">
        <v>637.435</v>
      </c>
    </row>
    <row r="89" spans="1:5" ht="15">
      <c r="A89" s="13" t="s">
        <v>33</v>
      </c>
      <c r="B89" s="31">
        <v>11602.785</v>
      </c>
      <c r="C89" s="31">
        <v>8297.454724</v>
      </c>
      <c r="D89" s="31">
        <f t="shared" si="1"/>
        <v>7.673816487457671</v>
      </c>
      <c r="E89" s="31">
        <v>5838.253</v>
      </c>
    </row>
    <row r="90" spans="1:5" ht="15">
      <c r="A90" s="12" t="s">
        <v>34</v>
      </c>
      <c r="B90" s="29">
        <v>8175.071</v>
      </c>
      <c r="C90" s="29">
        <v>6150.140981</v>
      </c>
      <c r="D90" s="29">
        <f t="shared" si="1"/>
        <v>5.687895243788123</v>
      </c>
      <c r="E90" s="29">
        <v>3922.356</v>
      </c>
    </row>
    <row r="91" spans="1:5" ht="15">
      <c r="A91" s="12" t="s">
        <v>35</v>
      </c>
      <c r="B91" s="29">
        <v>137.7</v>
      </c>
      <c r="C91" s="29">
        <v>41.479313000000005</v>
      </c>
      <c r="D91" s="29">
        <f t="shared" si="1"/>
        <v>0.03836172013896456</v>
      </c>
      <c r="E91" s="29">
        <v>38.521</v>
      </c>
    </row>
    <row r="92" spans="1:5" ht="15">
      <c r="A92" s="12" t="s">
        <v>36</v>
      </c>
      <c r="B92" s="29">
        <v>6075.93</v>
      </c>
      <c r="C92" s="29">
        <v>4642.73916</v>
      </c>
      <c r="D92" s="29">
        <f t="shared" si="1"/>
        <v>4.293790023333592</v>
      </c>
      <c r="E92" s="29">
        <v>2735.783</v>
      </c>
    </row>
    <row r="93" spans="1:5" ht="15">
      <c r="A93" s="12" t="s">
        <v>37</v>
      </c>
      <c r="B93" s="29">
        <v>960.701</v>
      </c>
      <c r="C93" s="29">
        <v>545.45082</v>
      </c>
      <c r="D93" s="29">
        <f t="shared" si="1"/>
        <v>0.504454635167384</v>
      </c>
      <c r="E93" s="29">
        <v>508.141</v>
      </c>
    </row>
    <row r="94" spans="1:5" ht="15">
      <c r="A94" s="12" t="s">
        <v>24</v>
      </c>
      <c r="B94" s="29">
        <v>1000.7399999999998</v>
      </c>
      <c r="C94" s="29">
        <v>920.471688</v>
      </c>
      <c r="D94" s="29">
        <f t="shared" si="1"/>
        <v>0.8512888651481835</v>
      </c>
      <c r="E94" s="29">
        <v>639.911</v>
      </c>
    </row>
    <row r="95" spans="1:5" ht="15">
      <c r="A95" s="12" t="s">
        <v>38</v>
      </c>
      <c r="B95" s="29">
        <v>3044.935</v>
      </c>
      <c r="C95" s="29">
        <v>2024.0835210000002</v>
      </c>
      <c r="D95" s="29">
        <f t="shared" si="1"/>
        <v>1.8719530280188583</v>
      </c>
      <c r="E95" s="29">
        <v>1734.314</v>
      </c>
    </row>
    <row r="96" spans="1:5" ht="15">
      <c r="A96" s="12" t="s">
        <v>39</v>
      </c>
      <c r="B96" s="29">
        <v>382.779</v>
      </c>
      <c r="C96" s="29">
        <v>123.230222</v>
      </c>
      <c r="D96" s="29">
        <f t="shared" si="1"/>
        <v>0.11396821565069007</v>
      </c>
      <c r="E96" s="29">
        <v>181.583</v>
      </c>
    </row>
    <row r="97" spans="1:5" ht="15">
      <c r="A97" s="14" t="s">
        <v>40</v>
      </c>
      <c r="B97" s="32">
        <v>103015.84700000001</v>
      </c>
      <c r="C97" s="32">
        <v>108126.832816</v>
      </c>
      <c r="D97" s="32">
        <f t="shared" si="1"/>
        <v>100</v>
      </c>
      <c r="E97" s="32">
        <v>78510.21999999999</v>
      </c>
    </row>
    <row r="98" spans="1:5" ht="28.5" customHeight="1">
      <c r="A98" s="124" t="s">
        <v>14</v>
      </c>
      <c r="B98" s="124"/>
      <c r="C98" s="124"/>
      <c r="D98" s="124"/>
      <c r="E98" s="124"/>
    </row>
    <row r="99" spans="1:5" ht="30" customHeight="1">
      <c r="A99" s="123" t="s">
        <v>228</v>
      </c>
      <c r="B99" s="123"/>
      <c r="C99" s="123"/>
      <c r="D99" s="123"/>
      <c r="E99" s="123"/>
    </row>
    <row r="100" spans="1:5" ht="15">
      <c r="A100" s="122" t="s">
        <v>229</v>
      </c>
      <c r="B100" s="122"/>
      <c r="C100" s="122"/>
      <c r="D100" s="122"/>
      <c r="E100" s="122"/>
    </row>
    <row r="101" spans="1:5" ht="15">
      <c r="A101" s="122" t="s">
        <v>194</v>
      </c>
      <c r="B101" s="122"/>
      <c r="C101" s="122"/>
      <c r="D101" s="122"/>
      <c r="E101" s="122"/>
    </row>
    <row r="102" spans="1:5" ht="15">
      <c r="A102" s="122" t="s">
        <v>205</v>
      </c>
      <c r="B102" s="122"/>
      <c r="C102" s="122"/>
      <c r="D102" s="122"/>
      <c r="E102" s="122"/>
    </row>
    <row r="103" spans="1:6" ht="15">
      <c r="A103" s="122"/>
      <c r="B103" s="122"/>
      <c r="C103" s="122"/>
      <c r="D103" s="122"/>
      <c r="E103" s="122"/>
      <c r="F103" s="41"/>
    </row>
    <row r="104" ht="15">
      <c r="A104" t="str">
        <f>A37</f>
        <v>FUENTE: Contaduría General de la Provincia y consultas al SIPAF</v>
      </c>
    </row>
    <row r="105" spans="1:2" ht="15">
      <c r="A105" s="3" t="str">
        <f>A66</f>
        <v>Dirección General de Ingreos Públicos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89</v>
      </c>
    </row>
    <row r="109" spans="1:2" ht="15">
      <c r="A109" s="2" t="s">
        <v>85</v>
      </c>
      <c r="B109" s="2"/>
    </row>
    <row r="110" ht="15">
      <c r="A110" t="s">
        <v>55</v>
      </c>
    </row>
    <row r="111" spans="1:5" ht="38.25">
      <c r="A111" s="5" t="s">
        <v>1</v>
      </c>
      <c r="B111" s="6" t="s">
        <v>202</v>
      </c>
      <c r="C111" s="6" t="s">
        <v>203</v>
      </c>
      <c r="D111" s="6" t="s">
        <v>41</v>
      </c>
      <c r="E111" s="6" t="s">
        <v>84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42</v>
      </c>
      <c r="B113" s="39">
        <v>19111.911</v>
      </c>
      <c r="C113" s="29">
        <v>19822.955</v>
      </c>
      <c r="D113" s="29">
        <f>+C113/$C$125*100</f>
        <v>16.97443383973543</v>
      </c>
      <c r="E113" s="29">
        <v>14215.551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43</v>
      </c>
      <c r="B115" s="39">
        <v>10770.459</v>
      </c>
      <c r="C115" s="29">
        <v>10568.083</v>
      </c>
      <c r="D115" s="29">
        <f>+C115/$C$125*100</f>
        <v>9.049469450762144</v>
      </c>
      <c r="E115" s="29">
        <v>7891.073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44</v>
      </c>
      <c r="B117" s="39">
        <v>62270.801999999996</v>
      </c>
      <c r="C117" s="29">
        <v>66142.177</v>
      </c>
      <c r="D117" s="29">
        <f>+C117/$C$125*100</f>
        <v>56.63767120000879</v>
      </c>
      <c r="E117" s="29">
        <v>48969.276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45</v>
      </c>
      <c r="B119" s="39">
        <v>10640.08</v>
      </c>
      <c r="C119" s="29">
        <v>11298.306</v>
      </c>
      <c r="D119" s="29">
        <f>+C119/$C$125*100</f>
        <v>9.674760786072804</v>
      </c>
      <c r="E119" s="29">
        <v>7358.675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46</v>
      </c>
      <c r="B121" s="29">
        <v>222.59199999999998</v>
      </c>
      <c r="C121" s="29">
        <v>295.312</v>
      </c>
      <c r="D121" s="29">
        <f>+C121/$C$125*100</f>
        <v>0.25287622385663233</v>
      </c>
      <c r="E121" s="29">
        <v>75.644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80</v>
      </c>
      <c r="B123" s="29">
        <v>8728.021999999999</v>
      </c>
      <c r="C123" s="29">
        <v>8654.411</v>
      </c>
      <c r="D123" s="29">
        <f>+C123/$C$125*100</f>
        <v>7.410788499564193</v>
      </c>
      <c r="E123" s="29">
        <v>6225.803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47</v>
      </c>
      <c r="B125" s="19">
        <v>111743.866</v>
      </c>
      <c r="C125" s="19">
        <f>SUM(C113:C123)</f>
        <v>116781.244</v>
      </c>
      <c r="D125" s="19">
        <f>+C125/$C$125*100</f>
        <v>100</v>
      </c>
      <c r="E125" s="19">
        <v>84736.022</v>
      </c>
    </row>
    <row r="126" spans="1:5" ht="32.25" customHeight="1">
      <c r="A126" s="125" t="s">
        <v>14</v>
      </c>
      <c r="B126" s="125"/>
      <c r="C126" s="125"/>
      <c r="D126" s="125"/>
      <c r="E126" s="125"/>
    </row>
    <row r="127" spans="1:5" ht="29.25" customHeight="1">
      <c r="A127" s="122" t="s">
        <v>228</v>
      </c>
      <c r="B127" s="122"/>
      <c r="C127" s="122"/>
      <c r="D127" s="122"/>
      <c r="E127" s="122"/>
    </row>
    <row r="128" spans="1:5" ht="18.75" customHeight="1">
      <c r="A128" s="122" t="s">
        <v>229</v>
      </c>
      <c r="B128" s="122"/>
      <c r="C128" s="122"/>
      <c r="D128" s="122"/>
      <c r="E128" s="122"/>
    </row>
    <row r="129" spans="1:5" ht="19.5" customHeight="1">
      <c r="A129" s="122" t="s">
        <v>86</v>
      </c>
      <c r="B129" s="122"/>
      <c r="C129" s="122"/>
      <c r="D129" s="122"/>
      <c r="E129" s="122"/>
    </row>
    <row r="130" spans="1:5" ht="15">
      <c r="A130" s="122" t="s">
        <v>205</v>
      </c>
      <c r="B130" s="122"/>
      <c r="C130" s="122"/>
      <c r="D130" s="122"/>
      <c r="E130" s="122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tr">
        <f>A105</f>
        <v>Dirección General de Ingreos Públicos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63:E63"/>
    <mergeCell ref="A128:E128"/>
    <mergeCell ref="A129:E129"/>
    <mergeCell ref="A126:E126"/>
    <mergeCell ref="A31:E31"/>
    <mergeCell ref="A59:E59"/>
    <mergeCell ref="A34:E34"/>
    <mergeCell ref="A32:E32"/>
    <mergeCell ref="A33:E33"/>
    <mergeCell ref="A62:E62"/>
    <mergeCell ref="A127:E127"/>
    <mergeCell ref="A35:E35"/>
    <mergeCell ref="A60:E60"/>
    <mergeCell ref="A61:E61"/>
    <mergeCell ref="A103:E103"/>
    <mergeCell ref="A102:E10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I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48</v>
      </c>
      <c r="B4" s="2"/>
    </row>
    <row r="5" ht="15">
      <c r="A5" t="s">
        <v>55</v>
      </c>
    </row>
    <row r="6" spans="1:4" ht="25.5">
      <c r="A6" s="5" t="s">
        <v>1</v>
      </c>
      <c r="B6" s="6" t="s">
        <v>206</v>
      </c>
      <c r="C6" s="6" t="s">
        <v>54</v>
      </c>
      <c r="D6" s="6" t="s">
        <v>79</v>
      </c>
    </row>
    <row r="7" spans="1:4" ht="16.5" customHeight="1">
      <c r="A7" s="4" t="s">
        <v>49</v>
      </c>
      <c r="B7" s="29">
        <v>1222.484</v>
      </c>
      <c r="C7" s="29">
        <f aca="true" t="shared" si="0" ref="C7:C13">+B7/$B$13*100</f>
        <v>10.468343949345412</v>
      </c>
      <c r="D7" s="29">
        <v>855.772</v>
      </c>
    </row>
    <row r="8" spans="1:4" ht="16.5" customHeight="1">
      <c r="A8" s="4" t="s">
        <v>50</v>
      </c>
      <c r="B8" s="29">
        <v>2237.241</v>
      </c>
      <c r="C8" s="29">
        <f t="shared" si="0"/>
        <v>19.1578853265789</v>
      </c>
      <c r="D8" s="29">
        <v>1604.811</v>
      </c>
    </row>
    <row r="9" spans="1:4" ht="16.5" customHeight="1">
      <c r="A9" s="4" t="s">
        <v>51</v>
      </c>
      <c r="B9" s="29">
        <v>2787.212</v>
      </c>
      <c r="C9" s="29">
        <f t="shared" si="0"/>
        <v>23.867383029751657</v>
      </c>
      <c r="D9" s="29">
        <v>1917.545</v>
      </c>
    </row>
    <row r="10" spans="1:4" ht="16.5" customHeight="1">
      <c r="A10" s="4" t="s">
        <v>52</v>
      </c>
      <c r="B10" s="29">
        <v>4616.993</v>
      </c>
      <c r="C10" s="29">
        <f t="shared" si="0"/>
        <v>39.53611722993522</v>
      </c>
      <c r="D10" s="29">
        <v>2859.403</v>
      </c>
    </row>
    <row r="11" spans="1:4" ht="16.5" customHeight="1">
      <c r="A11" s="4" t="s">
        <v>190</v>
      </c>
      <c r="B11" s="29">
        <f>283.568+28.194</f>
        <v>311.762</v>
      </c>
      <c r="C11" s="29">
        <f t="shared" si="0"/>
        <v>2.6696724426134204</v>
      </c>
      <c r="D11" s="29"/>
    </row>
    <row r="12" spans="1:4" ht="16.5" customHeight="1">
      <c r="A12" s="4" t="s">
        <v>53</v>
      </c>
      <c r="B12" s="29">
        <f>('[1]Total devengado'!$O$384+'[2]Total devengado'!$C$405+'[2]Total devengado'!$E$405+'[2]Total devengado'!$G$405+'[2]Total devengado'!$I$405+'[2]Total devengado'!$K$405)/1000000</f>
        <v>502.2200548139999</v>
      </c>
      <c r="C12" s="29">
        <f t="shared" si="0"/>
        <v>4.300598021775383</v>
      </c>
      <c r="D12" s="29">
        <v>377.98</v>
      </c>
    </row>
    <row r="13" spans="1:4" ht="15">
      <c r="A13" s="18" t="s">
        <v>47</v>
      </c>
      <c r="B13" s="19">
        <f>SUM(B7:B12)</f>
        <v>11677.912054814002</v>
      </c>
      <c r="C13" s="118">
        <f t="shared" si="0"/>
        <v>100</v>
      </c>
      <c r="D13" s="19">
        <v>7615.511</v>
      </c>
    </row>
    <row r="14" ht="15">
      <c r="A14" t="s">
        <v>230</v>
      </c>
    </row>
    <row r="15" ht="15">
      <c r="A15" t="s">
        <v>231</v>
      </c>
    </row>
    <row r="16" ht="15">
      <c r="A16" t="s">
        <v>191</v>
      </c>
    </row>
    <row r="18" ht="15">
      <c r="A18" t="s">
        <v>192</v>
      </c>
    </row>
    <row r="19" ht="15">
      <c r="A19" s="3" t="s">
        <v>235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A2" sqref="A2:F98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57</v>
      </c>
      <c r="B3" s="53"/>
      <c r="C3" s="53"/>
      <c r="D3" s="53"/>
      <c r="E3" s="53"/>
      <c r="F3" s="53"/>
    </row>
    <row r="4" spans="1:6" ht="15.75" customHeight="1">
      <c r="A4" s="49" t="s">
        <v>232</v>
      </c>
      <c r="B4" s="49"/>
      <c r="C4" s="49"/>
      <c r="D4" s="54"/>
      <c r="E4" s="54"/>
      <c r="F4" s="54"/>
    </row>
    <row r="5" spans="1:6" ht="15.75" thickBot="1">
      <c r="A5" s="55" t="s">
        <v>90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91</v>
      </c>
      <c r="D7" s="63" t="s">
        <v>92</v>
      </c>
      <c r="E7" s="64" t="s">
        <v>93</v>
      </c>
      <c r="F7" s="65" t="s">
        <v>47</v>
      </c>
    </row>
    <row r="8" spans="1:6" ht="15">
      <c r="A8" s="61"/>
      <c r="B8" s="62"/>
      <c r="C8" s="63" t="s">
        <v>94</v>
      </c>
      <c r="D8" s="63" t="s">
        <v>95</v>
      </c>
      <c r="E8" s="64" t="s">
        <v>96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83</v>
      </c>
      <c r="E10" s="69"/>
      <c r="F10" s="84"/>
    </row>
    <row r="11" spans="1:6" ht="15">
      <c r="A11" s="85" t="s">
        <v>97</v>
      </c>
      <c r="B11" s="86" t="s">
        <v>98</v>
      </c>
      <c r="C11" s="71">
        <f>SUM(C12:C15)</f>
        <v>79110313830.06999</v>
      </c>
      <c r="D11" s="71">
        <f>SUM(D12:D15)</f>
        <v>8297527768.200001</v>
      </c>
      <c r="E11" s="71">
        <f>SUM(E12:E15)</f>
        <v>19320724886.829998</v>
      </c>
      <c r="F11" s="87">
        <f aca="true" t="shared" si="0" ref="F11:F20">SUM(C11:E11)</f>
        <v>106728566485.09999</v>
      </c>
    </row>
    <row r="12" spans="1:6" s="79" customFormat="1" ht="15">
      <c r="A12" s="88"/>
      <c r="B12" s="89" t="s">
        <v>99</v>
      </c>
      <c r="C12" s="90">
        <v>74256681201.42</v>
      </c>
      <c r="D12" s="90">
        <v>823908001.21</v>
      </c>
      <c r="E12" s="90">
        <v>579138220.28</v>
      </c>
      <c r="F12" s="91">
        <f t="shared" si="0"/>
        <v>75659727422.91</v>
      </c>
    </row>
    <row r="13" spans="1:6" s="79" customFormat="1" ht="15">
      <c r="A13" s="88"/>
      <c r="B13" s="89" t="s">
        <v>100</v>
      </c>
      <c r="C13" s="90">
        <v>7776798.85</v>
      </c>
      <c r="D13" s="90"/>
      <c r="E13" s="90">
        <v>18614277115.55</v>
      </c>
      <c r="F13" s="91">
        <f t="shared" si="0"/>
        <v>18622053914.399998</v>
      </c>
    </row>
    <row r="14" spans="1:6" s="79" customFormat="1" ht="15">
      <c r="A14" s="88"/>
      <c r="B14" s="89" t="s">
        <v>101</v>
      </c>
      <c r="C14" s="90">
        <v>500831729.01</v>
      </c>
      <c r="D14" s="90">
        <v>5745550113.72</v>
      </c>
      <c r="E14" s="90">
        <v>11022551.09</v>
      </c>
      <c r="F14" s="91">
        <f t="shared" si="0"/>
        <v>6257404393.820001</v>
      </c>
    </row>
    <row r="15" spans="1:6" s="79" customFormat="1" ht="15">
      <c r="A15" s="88"/>
      <c r="B15" s="89" t="s">
        <v>102</v>
      </c>
      <c r="C15" s="90">
        <v>4345024100.79</v>
      </c>
      <c r="D15" s="90">
        <v>1728069653.27</v>
      </c>
      <c r="E15" s="90">
        <v>116286999.91</v>
      </c>
      <c r="F15" s="91">
        <f t="shared" si="0"/>
        <v>6189380753.969999</v>
      </c>
    </row>
    <row r="16" spans="1:6" ht="15">
      <c r="A16" s="85" t="s">
        <v>103</v>
      </c>
      <c r="B16" s="86" t="s">
        <v>19</v>
      </c>
      <c r="C16" s="71">
        <f>SUM(C17:C23)</f>
        <v>68705563688.06</v>
      </c>
      <c r="D16" s="71">
        <f>SUM(D17:D23)</f>
        <v>7692442259.51</v>
      </c>
      <c r="E16" s="71">
        <f>SUM(E17:E23)</f>
        <v>21140678790.600002</v>
      </c>
      <c r="F16" s="87">
        <f t="shared" si="0"/>
        <v>97538684738.17</v>
      </c>
    </row>
    <row r="17" spans="1:6" s="79" customFormat="1" ht="15">
      <c r="A17" s="88"/>
      <c r="B17" s="89" t="s">
        <v>104</v>
      </c>
      <c r="C17" s="90">
        <v>42842753341.88</v>
      </c>
      <c r="D17" s="90">
        <v>1092990626.56</v>
      </c>
      <c r="E17" s="90">
        <v>279590389.77</v>
      </c>
      <c r="F17" s="91">
        <f t="shared" si="0"/>
        <v>44215334358.20999</v>
      </c>
    </row>
    <row r="18" spans="1:6" s="79" customFormat="1" ht="15">
      <c r="A18" s="88"/>
      <c r="B18" s="89" t="s">
        <v>105</v>
      </c>
      <c r="C18" s="90">
        <v>5793548561.45</v>
      </c>
      <c r="D18" s="90">
        <v>2021320269.44</v>
      </c>
      <c r="E18" s="90">
        <v>5853582312.67</v>
      </c>
      <c r="F18" s="91">
        <f t="shared" si="0"/>
        <v>13668451143.56</v>
      </c>
    </row>
    <row r="19" spans="1:6" s="79" customFormat="1" ht="15">
      <c r="A19" s="88"/>
      <c r="B19" s="89" t="s">
        <v>106</v>
      </c>
      <c r="C19" s="90">
        <v>266115647.45</v>
      </c>
      <c r="D19" s="90"/>
      <c r="E19" s="90"/>
      <c r="F19" s="91">
        <f t="shared" si="0"/>
        <v>266115647.45</v>
      </c>
    </row>
    <row r="20" spans="1:6" s="79" customFormat="1" ht="15">
      <c r="A20" s="88"/>
      <c r="B20" s="89" t="s">
        <v>107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108</v>
      </c>
      <c r="C21" s="117">
        <v>1017591651.73</v>
      </c>
      <c r="D21" s="90"/>
      <c r="E21" s="90">
        <v>14891756968.94</v>
      </c>
      <c r="F21" s="91">
        <f>SUM(C21:E21)</f>
        <v>15909348620.67</v>
      </c>
    </row>
    <row r="22" spans="1:6" s="79" customFormat="1" ht="15">
      <c r="A22" s="88"/>
      <c r="B22" s="89" t="s">
        <v>109</v>
      </c>
      <c r="C22" s="90">
        <v>153398.42</v>
      </c>
      <c r="D22" s="90">
        <v>4418376796.01</v>
      </c>
      <c r="E22" s="90">
        <v>115389659.22</v>
      </c>
      <c r="F22" s="91">
        <f>SUM(C22:E22)</f>
        <v>4533919853.650001</v>
      </c>
    </row>
    <row r="23" spans="1:6" s="79" customFormat="1" ht="15">
      <c r="A23" s="88"/>
      <c r="B23" s="89" t="s">
        <v>110</v>
      </c>
      <c r="C23" s="90">
        <v>18785401087.13</v>
      </c>
      <c r="D23" s="90">
        <v>159754567.5</v>
      </c>
      <c r="E23" s="90">
        <v>359460</v>
      </c>
      <c r="F23" s="91">
        <f>SUM(C23:E23)</f>
        <v>18945515114.63</v>
      </c>
    </row>
    <row r="24" spans="1:6" ht="15">
      <c r="A24" s="85" t="s">
        <v>111</v>
      </c>
      <c r="B24" s="86" t="s">
        <v>112</v>
      </c>
      <c r="C24" s="71"/>
      <c r="D24" s="71"/>
      <c r="E24" s="71"/>
      <c r="F24" s="87"/>
    </row>
    <row r="25" spans="1:6" ht="15">
      <c r="A25" s="85" t="s">
        <v>83</v>
      </c>
      <c r="B25" s="86" t="s">
        <v>113</v>
      </c>
      <c r="C25" s="71">
        <f>+C11-C16</f>
        <v>10404750142.009995</v>
      </c>
      <c r="D25" s="71">
        <f>+D11-D16</f>
        <v>605085508.6900005</v>
      </c>
      <c r="E25" s="71">
        <f>+E11-E16</f>
        <v>-1819953903.7700043</v>
      </c>
      <c r="F25" s="87">
        <f aca="true" t="shared" si="1" ref="F25:F32">SUM(C25:E25)</f>
        <v>9189881746.92999</v>
      </c>
    </row>
    <row r="26" spans="1:6" ht="15">
      <c r="A26" s="85" t="s">
        <v>114</v>
      </c>
      <c r="B26" s="86" t="s">
        <v>115</v>
      </c>
      <c r="C26" s="94">
        <v>1863838840.76</v>
      </c>
      <c r="D26" s="94">
        <v>430174405.63</v>
      </c>
      <c r="E26" s="94"/>
      <c r="F26" s="87">
        <f t="shared" si="1"/>
        <v>2294013246.39</v>
      </c>
    </row>
    <row r="27" spans="1:6" ht="15">
      <c r="A27" s="85" t="s">
        <v>116</v>
      </c>
      <c r="B27" s="86" t="s">
        <v>33</v>
      </c>
      <c r="C27" s="71">
        <f>SUM(C28:C30)</f>
        <v>4980549290.95</v>
      </c>
      <c r="D27" s="71">
        <f>SUM(D28:D30)</f>
        <v>3311191372.86</v>
      </c>
      <c r="E27" s="71">
        <f>SUM(E28:E30)</f>
        <v>5714597.430000001</v>
      </c>
      <c r="F27" s="87">
        <f t="shared" si="1"/>
        <v>8297455261.24</v>
      </c>
    </row>
    <row r="28" spans="1:6" s="79" customFormat="1" ht="15">
      <c r="A28" s="88"/>
      <c r="B28" s="89" t="s">
        <v>117</v>
      </c>
      <c r="C28" s="90">
        <v>3082439624.73</v>
      </c>
      <c r="D28" s="90">
        <v>3063441631.41</v>
      </c>
      <c r="E28" s="90">
        <v>4259730.4</v>
      </c>
      <c r="F28" s="91">
        <f t="shared" si="1"/>
        <v>6150140986.539999</v>
      </c>
    </row>
    <row r="29" spans="1:6" s="79" customFormat="1" ht="15">
      <c r="A29" s="88"/>
      <c r="B29" s="89" t="s">
        <v>118</v>
      </c>
      <c r="C29" s="90">
        <v>1881833529.97</v>
      </c>
      <c r="D29" s="90">
        <v>140795654.59</v>
      </c>
      <c r="E29" s="90">
        <v>1454867.03</v>
      </c>
      <c r="F29" s="91">
        <f t="shared" si="1"/>
        <v>2024084051.59</v>
      </c>
    </row>
    <row r="30" spans="1:6" s="79" customFormat="1" ht="15">
      <c r="A30" s="88"/>
      <c r="B30" s="89" t="s">
        <v>119</v>
      </c>
      <c r="C30" s="90">
        <v>16276136.25</v>
      </c>
      <c r="D30" s="90">
        <v>106954086.86</v>
      </c>
      <c r="E30" s="90"/>
      <c r="F30" s="91">
        <f t="shared" si="1"/>
        <v>123230223.11</v>
      </c>
    </row>
    <row r="31" spans="1:6" ht="15">
      <c r="A31" s="85" t="s">
        <v>120</v>
      </c>
      <c r="B31" s="86" t="s">
        <v>121</v>
      </c>
      <c r="C31" s="71">
        <f>+C11+C26</f>
        <v>80974152670.82999</v>
      </c>
      <c r="D31" s="71">
        <f>+D11+D26</f>
        <v>8727702173.83</v>
      </c>
      <c r="E31" s="71">
        <f>+E11+E26</f>
        <v>19320724886.829998</v>
      </c>
      <c r="F31" s="87">
        <f t="shared" si="1"/>
        <v>109022579731.48999</v>
      </c>
    </row>
    <row r="32" spans="1:6" ht="15">
      <c r="A32" s="85" t="s">
        <v>122</v>
      </c>
      <c r="B32" s="86" t="s">
        <v>123</v>
      </c>
      <c r="C32" s="71">
        <f>+C16+C27</f>
        <v>73686112979.01</v>
      </c>
      <c r="D32" s="71">
        <f>+D16+D27</f>
        <v>11003633632.37</v>
      </c>
      <c r="E32" s="71">
        <f>+E16+E27</f>
        <v>21146393388.030003</v>
      </c>
      <c r="F32" s="87">
        <f t="shared" si="1"/>
        <v>105836139999.40999</v>
      </c>
    </row>
    <row r="33" spans="1:6" ht="15">
      <c r="A33" s="85" t="s">
        <v>124</v>
      </c>
      <c r="B33" s="86" t="s">
        <v>125</v>
      </c>
      <c r="C33" s="71"/>
      <c r="D33" s="71"/>
      <c r="E33" s="71"/>
      <c r="F33" s="87"/>
    </row>
    <row r="34" spans="1:6" ht="15">
      <c r="A34" s="85"/>
      <c r="B34" s="86" t="s">
        <v>126</v>
      </c>
      <c r="C34" s="71"/>
      <c r="D34" s="71"/>
      <c r="E34" s="71"/>
      <c r="F34" s="87"/>
    </row>
    <row r="35" spans="1:9" ht="15">
      <c r="A35" s="85"/>
      <c r="B35" s="86" t="s">
        <v>127</v>
      </c>
      <c r="C35" s="71">
        <f>+C31-C32</f>
        <v>7288039691.819992</v>
      </c>
      <c r="D35" s="71">
        <f>+D31-D32</f>
        <v>-2275931458.540001</v>
      </c>
      <c r="E35" s="71">
        <f>+E31-E32</f>
        <v>-1825668501.2000046</v>
      </c>
      <c r="F35" s="87">
        <f>SUM(C35:E35)</f>
        <v>3186439732.0799866</v>
      </c>
      <c r="I35" s="73"/>
    </row>
    <row r="36" spans="1:9" ht="15">
      <c r="A36" s="85" t="s">
        <v>128</v>
      </c>
      <c r="B36" s="86" t="s">
        <v>129</v>
      </c>
      <c r="C36" s="72"/>
      <c r="D36" s="72"/>
      <c r="E36" s="95"/>
      <c r="F36" s="96"/>
      <c r="I36" s="73"/>
    </row>
    <row r="37" spans="1:9" ht="15">
      <c r="A37" s="85"/>
      <c r="B37" s="86" t="s">
        <v>130</v>
      </c>
      <c r="C37" s="72"/>
      <c r="D37" s="72"/>
      <c r="E37" s="71">
        <v>2290693301.07</v>
      </c>
      <c r="F37" s="87">
        <f>SUM(C37:E37)</f>
        <v>2290693301.07</v>
      </c>
      <c r="I37" s="73"/>
    </row>
    <row r="38" spans="1:9" ht="15">
      <c r="A38" s="85" t="s">
        <v>131</v>
      </c>
      <c r="B38" s="86" t="s">
        <v>132</v>
      </c>
      <c r="C38" s="72"/>
      <c r="D38" s="72"/>
      <c r="E38" s="72"/>
      <c r="F38" s="97"/>
      <c r="I38" s="73"/>
    </row>
    <row r="39" spans="1:9" ht="15">
      <c r="A39" s="85"/>
      <c r="B39" s="86" t="s">
        <v>126</v>
      </c>
      <c r="C39" s="72"/>
      <c r="D39" s="72"/>
      <c r="E39" s="72"/>
      <c r="F39" s="97"/>
      <c r="I39" s="73"/>
    </row>
    <row r="40" spans="1:9" ht="15">
      <c r="A40" s="85"/>
      <c r="B40" s="86" t="s">
        <v>133</v>
      </c>
      <c r="C40" s="71">
        <f>+C35-C36</f>
        <v>7288039691.819992</v>
      </c>
      <c r="D40" s="71">
        <f>+D35-D36</f>
        <v>-2275931458.540001</v>
      </c>
      <c r="E40" s="71">
        <f>+E35-E37</f>
        <v>-4116361802.2700047</v>
      </c>
      <c r="F40" s="87">
        <f aca="true" t="shared" si="2" ref="F40:F65">SUM(C40:E40)</f>
        <v>895746431.0099864</v>
      </c>
      <c r="I40" s="73"/>
    </row>
    <row r="41" spans="1:9" s="2" customFormat="1" ht="15">
      <c r="A41" s="98" t="s">
        <v>134</v>
      </c>
      <c r="B41" s="86" t="s">
        <v>135</v>
      </c>
      <c r="C41" s="94">
        <v>806959151.36</v>
      </c>
      <c r="D41" s="94">
        <v>3295788591.42</v>
      </c>
      <c r="E41" s="94">
        <v>2209263371.16</v>
      </c>
      <c r="F41" s="87">
        <f t="shared" si="2"/>
        <v>6312011113.940001</v>
      </c>
      <c r="I41" s="82"/>
    </row>
    <row r="42" spans="1:9" s="2" customFormat="1" ht="15">
      <c r="A42" s="98" t="s">
        <v>136</v>
      </c>
      <c r="B42" s="86" t="s">
        <v>137</v>
      </c>
      <c r="C42" s="94">
        <v>5904111656.87</v>
      </c>
      <c r="D42" s="94">
        <v>896678644.49</v>
      </c>
      <c r="E42" s="94"/>
      <c r="F42" s="87">
        <f t="shared" si="2"/>
        <v>6800790301.36</v>
      </c>
      <c r="H42" s="83"/>
      <c r="I42" s="82"/>
    </row>
    <row r="43" spans="1:9" ht="15">
      <c r="A43" s="98" t="s">
        <v>138</v>
      </c>
      <c r="B43" s="86" t="s">
        <v>139</v>
      </c>
      <c r="C43" s="71">
        <f>C40+C41-C42</f>
        <v>2190887186.309992</v>
      </c>
      <c r="D43" s="71">
        <f>D40+D41-D42</f>
        <v>123178488.38999915</v>
      </c>
      <c r="E43" s="71">
        <f>E40+E41-E42</f>
        <v>-1907098431.110005</v>
      </c>
      <c r="F43" s="87">
        <f t="shared" si="2"/>
        <v>406967243.5899863</v>
      </c>
      <c r="I43" s="73"/>
    </row>
    <row r="44" spans="1:6" ht="15">
      <c r="A44" s="85" t="s">
        <v>140</v>
      </c>
      <c r="B44" s="76" t="s">
        <v>141</v>
      </c>
      <c r="C44" s="74">
        <f>+C45+C56+C66</f>
        <v>13784993208.739998</v>
      </c>
      <c r="D44" s="74">
        <f>+D45+D56+D66</f>
        <v>1421000562.91</v>
      </c>
      <c r="E44" s="74">
        <f>+E45+E56+E66</f>
        <v>2214934059.34</v>
      </c>
      <c r="F44" s="99">
        <f t="shared" si="2"/>
        <v>17420927830.989998</v>
      </c>
    </row>
    <row r="45" spans="1:6" s="2" customFormat="1" ht="15">
      <c r="A45" s="98"/>
      <c r="B45" s="76" t="s">
        <v>142</v>
      </c>
      <c r="C45" s="74">
        <f>+C46+C47+C48+C49+C55</f>
        <v>614730509.8</v>
      </c>
      <c r="D45" s="74">
        <f>+D46+D47+D48+D49+D55</f>
        <v>332640104.78</v>
      </c>
      <c r="E45" s="74">
        <f>+E46+E47+E48+E49+E55</f>
        <v>104123755.21</v>
      </c>
      <c r="F45" s="99">
        <f t="shared" si="2"/>
        <v>1051494369.79</v>
      </c>
    </row>
    <row r="46" spans="1:6" s="79" customFormat="1" ht="15" hidden="1">
      <c r="A46" s="100"/>
      <c r="B46" s="101" t="s">
        <v>143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144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145</v>
      </c>
      <c r="C48" s="80">
        <v>79569710.37</v>
      </c>
      <c r="D48" s="80"/>
      <c r="E48" s="80"/>
      <c r="F48" s="103">
        <f t="shared" si="2"/>
        <v>79569710.37</v>
      </c>
    </row>
    <row r="49" spans="1:6" s="2" customFormat="1" ht="15">
      <c r="A49" s="98"/>
      <c r="B49" s="104" t="s">
        <v>146</v>
      </c>
      <c r="C49" s="74">
        <f>SUM(C50:C54)</f>
        <v>535160799.43</v>
      </c>
      <c r="D49" s="74">
        <f>SUM(D50:D54)</f>
        <v>332640104.78</v>
      </c>
      <c r="E49" s="74">
        <f>SUM(E50:E54)</f>
        <v>104123755.21</v>
      </c>
      <c r="F49" s="105">
        <f t="shared" si="2"/>
        <v>971924659.4200001</v>
      </c>
    </row>
    <row r="50" spans="1:6" s="79" customFormat="1" ht="15">
      <c r="A50" s="100"/>
      <c r="B50" s="106" t="s">
        <v>147</v>
      </c>
      <c r="C50" s="80">
        <v>484496759.76</v>
      </c>
      <c r="D50" s="80">
        <v>332640104.78</v>
      </c>
      <c r="E50" s="80">
        <v>104123755.21</v>
      </c>
      <c r="F50" s="103">
        <f t="shared" si="2"/>
        <v>921260619.75</v>
      </c>
    </row>
    <row r="51" spans="1:6" s="79" customFormat="1" ht="15">
      <c r="A51" s="100"/>
      <c r="B51" s="106" t="s">
        <v>148</v>
      </c>
      <c r="C51" s="80">
        <v>21421880.47</v>
      </c>
      <c r="D51" s="80"/>
      <c r="E51" s="80"/>
      <c r="F51" s="103">
        <f t="shared" si="2"/>
        <v>21421880.47</v>
      </c>
    </row>
    <row r="52" spans="1:6" s="79" customFormat="1" ht="15" hidden="1">
      <c r="A52" s="100"/>
      <c r="B52" s="106" t="s">
        <v>149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150</v>
      </c>
      <c r="C53" s="80">
        <v>29242159.2</v>
      </c>
      <c r="D53" s="80"/>
      <c r="E53" s="80"/>
      <c r="F53" s="103">
        <f t="shared" si="2"/>
        <v>29242159.2</v>
      </c>
    </row>
    <row r="54" spans="1:6" s="79" customFormat="1" ht="15" hidden="1">
      <c r="A54" s="100"/>
      <c r="B54" s="106" t="s">
        <v>151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152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153</v>
      </c>
      <c r="C56" s="74">
        <f>SUM(C57:C65)</f>
        <v>13170262698.939999</v>
      </c>
      <c r="D56" s="74">
        <f>SUM(D57:D65)</f>
        <v>1088360458.13</v>
      </c>
      <c r="E56" s="74">
        <f>SUM(E57:E65)</f>
        <v>2110810304.13</v>
      </c>
      <c r="F56" s="105">
        <f t="shared" si="2"/>
        <v>16369433461.2</v>
      </c>
    </row>
    <row r="57" spans="1:6" s="79" customFormat="1" ht="15">
      <c r="A57" s="100"/>
      <c r="B57" s="101" t="s">
        <v>154</v>
      </c>
      <c r="C57" s="80">
        <v>1039135296.44</v>
      </c>
      <c r="D57" s="80"/>
      <c r="E57" s="80"/>
      <c r="F57" s="102">
        <f t="shared" si="2"/>
        <v>1039135296.44</v>
      </c>
    </row>
    <row r="58" spans="1:6" s="79" customFormat="1" ht="15" hidden="1">
      <c r="A58" s="100"/>
      <c r="B58" s="101" t="s">
        <v>155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156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157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158</v>
      </c>
      <c r="C61" s="80">
        <v>719095176.54</v>
      </c>
      <c r="D61" s="80"/>
      <c r="E61" s="80"/>
      <c r="F61" s="102">
        <f t="shared" si="2"/>
        <v>719095176.54</v>
      </c>
    </row>
    <row r="62" spans="1:6" s="79" customFormat="1" ht="15">
      <c r="A62" s="100"/>
      <c r="B62" s="101" t="s">
        <v>159</v>
      </c>
      <c r="C62" s="80">
        <v>3772357021.87</v>
      </c>
      <c r="D62" s="80"/>
      <c r="E62" s="80"/>
      <c r="F62" s="102">
        <f t="shared" si="2"/>
        <v>3772357021.87</v>
      </c>
    </row>
    <row r="63" spans="1:6" s="79" customFormat="1" ht="15">
      <c r="A63" s="100"/>
      <c r="B63" s="101" t="s">
        <v>160</v>
      </c>
      <c r="C63" s="80">
        <v>7526413209.45</v>
      </c>
      <c r="D63" s="80">
        <v>1088360458.13</v>
      </c>
      <c r="E63" s="80">
        <v>2110810304.13</v>
      </c>
      <c r="F63" s="102">
        <f t="shared" si="2"/>
        <v>10725583971.71</v>
      </c>
    </row>
    <row r="64" spans="1:6" s="79" customFormat="1" ht="15">
      <c r="A64" s="100"/>
      <c r="B64" s="101" t="s">
        <v>161</v>
      </c>
      <c r="C64" s="80">
        <v>113261994.64</v>
      </c>
      <c r="D64" s="80"/>
      <c r="E64" s="80"/>
      <c r="F64" s="102">
        <f t="shared" si="2"/>
        <v>113261994.64</v>
      </c>
    </row>
    <row r="65" spans="1:6" ht="15" hidden="1">
      <c r="A65" s="98"/>
      <c r="B65" s="104" t="s">
        <v>162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163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164</v>
      </c>
      <c r="B67" s="76" t="s">
        <v>165</v>
      </c>
      <c r="C67" s="74">
        <f>+C68+C78+C87</f>
        <v>15975880395.05</v>
      </c>
      <c r="D67" s="74">
        <f>+D68+D78+D87</f>
        <v>1544179051.3</v>
      </c>
      <c r="E67" s="74">
        <f>+E68+E78+E87</f>
        <v>307835628.23</v>
      </c>
      <c r="F67" s="99">
        <f t="shared" si="3"/>
        <v>17827895074.579998</v>
      </c>
    </row>
    <row r="68" spans="1:6" ht="15">
      <c r="A68" s="107"/>
      <c r="B68" s="76" t="s">
        <v>119</v>
      </c>
      <c r="C68" s="75">
        <f>+C69+C70+C71+C72+C77</f>
        <v>14292666424.609999</v>
      </c>
      <c r="D68" s="75">
        <f>+D69+D70+D71+D72+D77</f>
        <v>1544179051.3</v>
      </c>
      <c r="E68" s="75">
        <f>+E69+E70+E71+E72+E77</f>
        <v>307835628.23</v>
      </c>
      <c r="F68" s="99">
        <f t="shared" si="3"/>
        <v>16144681104.139997</v>
      </c>
    </row>
    <row r="69" spans="1:6" s="79" customFormat="1" ht="15" hidden="1">
      <c r="A69" s="108"/>
      <c r="B69" s="101" t="s">
        <v>166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167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168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169</v>
      </c>
      <c r="C72" s="75">
        <f>SUM(C73:C76)</f>
        <v>14292666424.609999</v>
      </c>
      <c r="D72" s="75">
        <f>SUM(D73:D76)</f>
        <v>1544179051.3</v>
      </c>
      <c r="E72" s="75">
        <f>SUM(E73:E76)</f>
        <v>307835628.23</v>
      </c>
      <c r="F72" s="105">
        <f t="shared" si="3"/>
        <v>16144681104.139997</v>
      </c>
    </row>
    <row r="73" spans="1:6" s="79" customFormat="1" ht="15">
      <c r="A73" s="108"/>
      <c r="B73" s="106" t="s">
        <v>170</v>
      </c>
      <c r="C73" s="81">
        <v>14197132070.21</v>
      </c>
      <c r="D73" s="81">
        <v>1469306877.84</v>
      </c>
      <c r="E73" s="81">
        <v>307835628.23</v>
      </c>
      <c r="F73" s="103">
        <f t="shared" si="3"/>
        <v>15974274576.279999</v>
      </c>
    </row>
    <row r="74" spans="1:6" s="79" customFormat="1" ht="15">
      <c r="A74" s="108"/>
      <c r="B74" s="106" t="s">
        <v>171</v>
      </c>
      <c r="C74" s="81">
        <v>22650000</v>
      </c>
      <c r="D74" s="81"/>
      <c r="E74" s="81"/>
      <c r="F74" s="103">
        <f t="shared" si="3"/>
        <v>22650000</v>
      </c>
    </row>
    <row r="75" spans="1:6" s="79" customFormat="1" ht="15" hidden="1">
      <c r="A75" s="108"/>
      <c r="B75" s="106" t="s">
        <v>172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173</v>
      </c>
      <c r="C76" s="81">
        <v>72884354.4</v>
      </c>
      <c r="D76" s="81">
        <v>74872173.46</v>
      </c>
      <c r="E76" s="81"/>
      <c r="F76" s="103">
        <f t="shared" si="3"/>
        <v>147756527.86</v>
      </c>
    </row>
    <row r="77" spans="1:6" s="79" customFormat="1" ht="15" hidden="1">
      <c r="A77" s="108"/>
      <c r="B77" s="101" t="s">
        <v>174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175</v>
      </c>
      <c r="C78" s="75">
        <f>SUM(C79:C86)</f>
        <v>1683213970.44</v>
      </c>
      <c r="D78" s="75">
        <f>SUM(D79:D86)</f>
        <v>0</v>
      </c>
      <c r="E78" s="75">
        <v>0</v>
      </c>
      <c r="F78" s="105">
        <f t="shared" si="3"/>
        <v>1683213970.44</v>
      </c>
    </row>
    <row r="79" spans="1:6" s="79" customFormat="1" ht="15">
      <c r="A79" s="108"/>
      <c r="B79" s="101" t="s">
        <v>176</v>
      </c>
      <c r="C79" s="81">
        <v>1039135296.44</v>
      </c>
      <c r="D79" s="81"/>
      <c r="E79" s="81"/>
      <c r="F79" s="103">
        <f t="shared" si="3"/>
        <v>1039135296.44</v>
      </c>
    </row>
    <row r="80" spans="1:6" s="79" customFormat="1" ht="15" hidden="1">
      <c r="A80" s="108"/>
      <c r="B80" s="101" t="s">
        <v>177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178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179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180</v>
      </c>
      <c r="C83" s="81">
        <v>71308680.48</v>
      </c>
      <c r="D83" s="81"/>
      <c r="E83" s="81"/>
      <c r="F83" s="103">
        <f t="shared" si="3"/>
        <v>71308680.48</v>
      </c>
    </row>
    <row r="84" spans="1:6" s="79" customFormat="1" ht="15" hidden="1">
      <c r="A84" s="108"/>
      <c r="B84" s="101" t="s">
        <v>181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182</v>
      </c>
      <c r="C85" s="81">
        <v>572769993.52</v>
      </c>
      <c r="D85" s="81"/>
      <c r="E85" s="81"/>
      <c r="F85" s="103">
        <f t="shared" si="3"/>
        <v>572769993.52</v>
      </c>
    </row>
    <row r="86" spans="1:6" s="79" customFormat="1" ht="15" hidden="1">
      <c r="A86" s="108"/>
      <c r="B86" s="101" t="s">
        <v>183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184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185</v>
      </c>
      <c r="B88" s="76" t="s">
        <v>207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209</v>
      </c>
      <c r="B89" s="76" t="s">
        <v>208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211</v>
      </c>
      <c r="B90" s="112" t="s">
        <v>210</v>
      </c>
      <c r="C90" s="113">
        <f>+C44-C67+C88-C89</f>
        <v>-2190887186.3100014</v>
      </c>
      <c r="D90" s="113">
        <f>+D44-D67+D88-D89</f>
        <v>-123178488.38999987</v>
      </c>
      <c r="E90" s="113">
        <f>+E44-E67+E88-E89</f>
        <v>1907098431.1100001</v>
      </c>
      <c r="F90" s="114">
        <f>SUM(C90:E90)</f>
        <v>-406967243.5900011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186</v>
      </c>
      <c r="B92" s="76" t="s">
        <v>187</v>
      </c>
      <c r="C92" s="75"/>
      <c r="D92" s="75"/>
      <c r="E92" s="75"/>
      <c r="F92" s="75"/>
    </row>
    <row r="93" spans="1:6" ht="16.5" hidden="1" thickBot="1" thickTop="1">
      <c r="A93" s="70"/>
      <c r="B93" s="76" t="s">
        <v>188</v>
      </c>
      <c r="C93" s="77">
        <f>C43+C90</f>
        <v>-9.5367431640625E-06</v>
      </c>
      <c r="D93" s="77">
        <f>D43+D90</f>
        <v>-7.152557373046875E-07</v>
      </c>
      <c r="E93" s="77">
        <f>E43+E90</f>
        <v>-4.76837158203125E-06</v>
      </c>
      <c r="F93" s="77">
        <f>SUM(C93:E93)</f>
        <v>-1.5020370483398438E-05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6" t="s">
        <v>56</v>
      </c>
      <c r="B95" s="126"/>
      <c r="C95" s="126"/>
      <c r="D95" s="126"/>
      <c r="E95" s="126"/>
      <c r="F95" s="126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193</v>
      </c>
    </row>
    <row r="98" ht="15">
      <c r="A98" s="3" t="s">
        <v>233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2018-01-04T11:26:02Z</dcterms:modified>
  <cp:category/>
  <cp:version/>
  <cp:contentType/>
  <cp:contentStatus/>
</cp:coreProperties>
</file>